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161212 Subsidence Survey\"/>
    </mc:Choice>
  </mc:AlternateContent>
  <bookViews>
    <workbookView xWindow="14505" yWindow="-15" windowWidth="14310" windowHeight="12855" tabRatio="433"/>
  </bookViews>
  <sheets>
    <sheet name="Const Adj" sheetId="1" r:id="rId1"/>
    <sheet name="Free Adj" sheetId="3" r:id="rId2"/>
  </sheets>
  <definedNames>
    <definedName name="_xlnm._FilterDatabase" localSheetId="1" hidden="1">'Free Adj'!$A$1:$X$77</definedName>
    <definedName name="_xlnm.Print_Titles" localSheetId="0">'Const Adj'!$1:$5</definedName>
    <definedName name="_xlnm.Print_Titles" localSheetId="1">'Free Adj'!$1:$5</definedName>
  </definedNames>
  <calcPr calcId="152511"/>
</workbook>
</file>

<file path=xl/calcChain.xml><?xml version="1.0" encoding="utf-8"?>
<calcChain xmlns="http://schemas.openxmlformats.org/spreadsheetml/2006/main">
  <c r="AB20" i="1" l="1"/>
  <c r="AB6" i="1"/>
  <c r="V44" i="1"/>
  <c r="V43" i="1"/>
  <c r="V20" i="1"/>
  <c r="V19" i="1"/>
  <c r="P56" i="1"/>
  <c r="U56" i="1" s="1"/>
  <c r="P55" i="1"/>
  <c r="U55" i="1" s="1"/>
  <c r="P54" i="1"/>
  <c r="U54" i="1" s="1"/>
  <c r="P49" i="1"/>
  <c r="U49" i="1" s="1"/>
  <c r="P77" i="1"/>
  <c r="P76" i="1"/>
  <c r="AB76" i="1" s="1"/>
  <c r="P75" i="1"/>
  <c r="AB75" i="1" s="1"/>
  <c r="P74" i="1"/>
  <c r="U74" i="1" s="1"/>
  <c r="P73" i="1"/>
  <c r="AB73" i="1" s="1"/>
  <c r="P72" i="1"/>
  <c r="U72" i="1" s="1"/>
  <c r="P71" i="1"/>
  <c r="U71" i="1" s="1"/>
  <c r="P70" i="1"/>
  <c r="U70" i="1" s="1"/>
  <c r="P69" i="1"/>
  <c r="AB69" i="1" s="1"/>
  <c r="P68" i="1"/>
  <c r="V68" i="1" s="1"/>
  <c r="P67" i="1"/>
  <c r="V67" i="1" s="1"/>
  <c r="P66" i="1"/>
  <c r="U66" i="1" s="1"/>
  <c r="P65" i="1"/>
  <c r="AB65" i="1" s="1"/>
  <c r="P64" i="1"/>
  <c r="U64" i="1" s="1"/>
  <c r="P63" i="1"/>
  <c r="U63" i="1" s="1"/>
  <c r="P62" i="1"/>
  <c r="U62" i="1" s="1"/>
  <c r="P61" i="1"/>
  <c r="U61" i="1" s="1"/>
  <c r="P60" i="1"/>
  <c r="AB60" i="1" s="1"/>
  <c r="P59" i="1"/>
  <c r="AB59" i="1" s="1"/>
  <c r="P58" i="1"/>
  <c r="AB58" i="1" s="1"/>
  <c r="P57" i="1"/>
  <c r="AB57" i="1" s="1"/>
  <c r="P53" i="1"/>
  <c r="U53" i="1" s="1"/>
  <c r="P52" i="1"/>
  <c r="AB52" i="1" s="1"/>
  <c r="P51" i="1"/>
  <c r="U51" i="1" s="1"/>
  <c r="P50" i="1"/>
  <c r="AB50" i="1" s="1"/>
  <c r="P48" i="1"/>
  <c r="U48" i="1" s="1"/>
  <c r="P47" i="1"/>
  <c r="U47" i="1" s="1"/>
  <c r="P46" i="1"/>
  <c r="U46" i="1" s="1"/>
  <c r="P45" i="1"/>
  <c r="U45" i="1" s="1"/>
  <c r="P44" i="1"/>
  <c r="U44" i="1" s="1"/>
  <c r="P43" i="1"/>
  <c r="U43" i="1" s="1"/>
  <c r="P42" i="1"/>
  <c r="U42" i="1" s="1"/>
  <c r="P41" i="1"/>
  <c r="U41" i="1" s="1"/>
  <c r="P40" i="1"/>
  <c r="U40" i="1" s="1"/>
  <c r="P39" i="1"/>
  <c r="U39" i="1" s="1"/>
  <c r="P38" i="1"/>
  <c r="U38" i="1" s="1"/>
  <c r="P37" i="1"/>
  <c r="U37" i="1" s="1"/>
  <c r="P36" i="1"/>
  <c r="U36" i="1" s="1"/>
  <c r="P35" i="1"/>
  <c r="U35" i="1" s="1"/>
  <c r="P34" i="1"/>
  <c r="AB34" i="1" s="1"/>
  <c r="P33" i="1"/>
  <c r="U33" i="1" s="1"/>
  <c r="P32" i="1"/>
  <c r="U32" i="1" s="1"/>
  <c r="P31" i="1"/>
  <c r="U31" i="1" s="1"/>
  <c r="P30" i="1"/>
  <c r="U30" i="1" s="1"/>
  <c r="P29" i="1"/>
  <c r="U29" i="1" s="1"/>
  <c r="P28" i="1"/>
  <c r="U28" i="1" s="1"/>
  <c r="P27" i="1"/>
  <c r="U27" i="1" s="1"/>
  <c r="P26" i="1"/>
  <c r="AB26" i="1" s="1"/>
  <c r="P25" i="1"/>
  <c r="U25" i="1" s="1"/>
  <c r="P24" i="1"/>
  <c r="U24" i="1" s="1"/>
  <c r="P23" i="1"/>
  <c r="U23" i="1" s="1"/>
  <c r="P22" i="1"/>
  <c r="U22" i="1" s="1"/>
  <c r="P21" i="1"/>
  <c r="U21" i="1" s="1"/>
  <c r="P20" i="1"/>
  <c r="U20" i="1" s="1"/>
  <c r="P19" i="1"/>
  <c r="U19" i="1" s="1"/>
  <c r="P18" i="1"/>
  <c r="AB18" i="1" s="1"/>
  <c r="P17" i="1"/>
  <c r="U17" i="1" s="1"/>
  <c r="P16" i="1"/>
  <c r="U16" i="1" s="1"/>
  <c r="P15" i="1"/>
  <c r="U15" i="1" s="1"/>
  <c r="P14" i="1"/>
  <c r="U14" i="1" s="1"/>
  <c r="P13" i="1"/>
  <c r="U13" i="1" s="1"/>
  <c r="P12" i="1"/>
  <c r="U12" i="1" s="1"/>
  <c r="P11" i="1"/>
  <c r="U11" i="1" s="1"/>
  <c r="P10" i="1"/>
  <c r="AB10" i="1" s="1"/>
  <c r="P8" i="1"/>
  <c r="V8" i="1" s="1"/>
  <c r="P7" i="1"/>
  <c r="V7" i="1" s="1"/>
  <c r="P6" i="1"/>
  <c r="V6" i="1" s="1"/>
  <c r="AB27" i="1" l="1"/>
  <c r="V27" i="1"/>
  <c r="V59" i="1"/>
  <c r="AB28" i="1"/>
  <c r="V28" i="1"/>
  <c r="V60" i="1"/>
  <c r="AB32" i="1"/>
  <c r="U50" i="1"/>
  <c r="V35" i="1"/>
  <c r="AB35" i="1"/>
  <c r="U67" i="1"/>
  <c r="V36" i="1"/>
  <c r="AB8" i="1"/>
  <c r="AB36" i="1"/>
  <c r="U68" i="1"/>
  <c r="V38" i="1"/>
  <c r="AB11" i="1"/>
  <c r="AB48" i="1"/>
  <c r="V16" i="1"/>
  <c r="V40" i="1"/>
  <c r="AB12" i="1"/>
  <c r="AB68" i="1"/>
  <c r="U57" i="1"/>
  <c r="U73" i="1"/>
  <c r="V66" i="1"/>
  <c r="AB22" i="1"/>
  <c r="U59" i="1"/>
  <c r="U75" i="1"/>
  <c r="V32" i="1"/>
  <c r="V45" i="1"/>
  <c r="AB13" i="1"/>
  <c r="AB38" i="1"/>
  <c r="U60" i="1"/>
  <c r="U76" i="1"/>
  <c r="V21" i="1"/>
  <c r="V46" i="1"/>
  <c r="V74" i="1"/>
  <c r="AB14" i="1"/>
  <c r="AB40" i="1"/>
  <c r="U65" i="1"/>
  <c r="V11" i="1"/>
  <c r="V22" i="1"/>
  <c r="V48" i="1"/>
  <c r="V75" i="1"/>
  <c r="AB16" i="1"/>
  <c r="AB29" i="1"/>
  <c r="AB43" i="1"/>
  <c r="AB66" i="1"/>
  <c r="V12" i="1"/>
  <c r="V24" i="1"/>
  <c r="V37" i="1"/>
  <c r="V58" i="1"/>
  <c r="V76" i="1"/>
  <c r="AB19" i="1"/>
  <c r="AB30" i="1"/>
  <c r="AB44" i="1"/>
  <c r="AB67" i="1"/>
  <c r="V13" i="1"/>
  <c r="V14" i="1"/>
  <c r="AB21" i="1"/>
  <c r="AB46" i="1"/>
  <c r="AB74" i="1"/>
  <c r="AB45" i="1"/>
  <c r="V29" i="1"/>
  <c r="U58" i="1"/>
  <c r="V30" i="1"/>
  <c r="AB24" i="1"/>
  <c r="AB37" i="1"/>
  <c r="U18" i="1"/>
  <c r="U34" i="1"/>
  <c r="AB51" i="1"/>
  <c r="U52" i="1"/>
  <c r="V53" i="1"/>
  <c r="V61" i="1"/>
  <c r="V77" i="1"/>
  <c r="AB53" i="1"/>
  <c r="AB61" i="1"/>
  <c r="U69" i="1"/>
  <c r="V54" i="1"/>
  <c r="V62" i="1"/>
  <c r="V70" i="1"/>
  <c r="AB54" i="1"/>
  <c r="AB62" i="1"/>
  <c r="AB70" i="1"/>
  <c r="U6" i="1"/>
  <c r="V15" i="1"/>
  <c r="V23" i="1"/>
  <c r="V31" i="1"/>
  <c r="V39" i="1"/>
  <c r="V47" i="1"/>
  <c r="V55" i="1"/>
  <c r="V63" i="1"/>
  <c r="V71" i="1"/>
  <c r="AB7" i="1"/>
  <c r="AB15" i="1"/>
  <c r="AB23" i="1"/>
  <c r="AB31" i="1"/>
  <c r="AB39" i="1"/>
  <c r="AB47" i="1"/>
  <c r="AB55" i="1"/>
  <c r="AB63" i="1"/>
  <c r="AB71" i="1"/>
  <c r="U10" i="1"/>
  <c r="U26" i="1"/>
  <c r="V51" i="1"/>
  <c r="V52" i="1"/>
  <c r="V69" i="1"/>
  <c r="U7" i="1"/>
  <c r="V56" i="1"/>
  <c r="V64" i="1"/>
  <c r="V72" i="1"/>
  <c r="AB56" i="1"/>
  <c r="AB64" i="1"/>
  <c r="AB72" i="1"/>
  <c r="U8" i="1"/>
  <c r="V17" i="1"/>
  <c r="V25" i="1"/>
  <c r="V33" i="1"/>
  <c r="V41" i="1"/>
  <c r="V49" i="1"/>
  <c r="V57" i="1"/>
  <c r="V65" i="1"/>
  <c r="V73" i="1"/>
  <c r="AB17" i="1"/>
  <c r="AB25" i="1"/>
  <c r="AB33" i="1"/>
  <c r="AB41" i="1"/>
  <c r="AB49" i="1"/>
  <c r="V10" i="1"/>
  <c r="V18" i="1"/>
  <c r="V26" i="1"/>
  <c r="V34" i="1"/>
  <c r="V42" i="1"/>
  <c r="V50" i="1"/>
  <c r="AB42" i="1"/>
  <c r="U43" i="3"/>
  <c r="U11" i="3"/>
  <c r="P76" i="3"/>
  <c r="V76" i="3" s="1"/>
  <c r="P75" i="3"/>
  <c r="V75" i="3" s="1"/>
  <c r="P74" i="3"/>
  <c r="P73" i="3"/>
  <c r="P72" i="3"/>
  <c r="P71" i="3"/>
  <c r="V71" i="3" s="1"/>
  <c r="P70" i="3"/>
  <c r="P69" i="3"/>
  <c r="P68" i="3"/>
  <c r="P67" i="3"/>
  <c r="P66" i="3"/>
  <c r="P65" i="3"/>
  <c r="P64" i="3"/>
  <c r="P63" i="3"/>
  <c r="P62" i="3"/>
  <c r="P61" i="3"/>
  <c r="P60" i="3"/>
  <c r="U60" i="3" s="1"/>
  <c r="P59" i="3"/>
  <c r="U59" i="3" s="1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V44" i="3" s="1"/>
  <c r="P43" i="3"/>
  <c r="P42" i="3"/>
  <c r="P41" i="3"/>
  <c r="P40" i="3"/>
  <c r="P39" i="3"/>
  <c r="P38" i="3"/>
  <c r="P37" i="3"/>
  <c r="P36" i="3"/>
  <c r="V36" i="3" s="1"/>
  <c r="P35" i="3"/>
  <c r="P34" i="3"/>
  <c r="P33" i="3"/>
  <c r="P32" i="3"/>
  <c r="P31" i="3"/>
  <c r="U31" i="3" s="1"/>
  <c r="P30" i="3"/>
  <c r="P29" i="3"/>
  <c r="P28" i="3"/>
  <c r="U28" i="3" s="1"/>
  <c r="P27" i="3"/>
  <c r="P26" i="3"/>
  <c r="P25" i="3"/>
  <c r="P24" i="3"/>
  <c r="P23" i="3"/>
  <c r="P22" i="3"/>
  <c r="P21" i="3"/>
  <c r="P20" i="3"/>
  <c r="V20" i="3" s="1"/>
  <c r="P19" i="3"/>
  <c r="P18" i="3"/>
  <c r="P17" i="3"/>
  <c r="P16" i="3"/>
  <c r="P15" i="3"/>
  <c r="P14" i="3"/>
  <c r="P13" i="3"/>
  <c r="P12" i="3"/>
  <c r="U12" i="3" s="1"/>
  <c r="P11" i="3"/>
  <c r="P10" i="3"/>
  <c r="P8" i="3"/>
  <c r="P7" i="3"/>
  <c r="P6" i="3"/>
  <c r="U76" i="3" l="1"/>
  <c r="U44" i="3"/>
  <c r="V12" i="3"/>
  <c r="AB22" i="3"/>
  <c r="AB38" i="3"/>
  <c r="AB54" i="3"/>
  <c r="AB70" i="3"/>
  <c r="AB6" i="3"/>
  <c r="AB23" i="3"/>
  <c r="AB10" i="3"/>
  <c r="AB18" i="3"/>
  <c r="AB26" i="3"/>
  <c r="AB34" i="3"/>
  <c r="AB42" i="3"/>
  <c r="AB50" i="3"/>
  <c r="AB58" i="3"/>
  <c r="AB66" i="3"/>
  <c r="AB74" i="3"/>
  <c r="AB11" i="3"/>
  <c r="AB19" i="3"/>
  <c r="AB27" i="3"/>
  <c r="AB35" i="3"/>
  <c r="AB43" i="3"/>
  <c r="AB51" i="3"/>
  <c r="AB59" i="3"/>
  <c r="AB67" i="3"/>
  <c r="AB75" i="3"/>
  <c r="AB12" i="3"/>
  <c r="AB20" i="3"/>
  <c r="AB28" i="3"/>
  <c r="AB36" i="3"/>
  <c r="AB44" i="3"/>
  <c r="AB52" i="3"/>
  <c r="AB60" i="3"/>
  <c r="AB68" i="3"/>
  <c r="AB76" i="3"/>
  <c r="U35" i="3"/>
  <c r="U71" i="3"/>
  <c r="V70" i="3"/>
  <c r="AB13" i="3"/>
  <c r="AB21" i="3"/>
  <c r="AB29" i="3"/>
  <c r="AB37" i="3"/>
  <c r="AB45" i="3"/>
  <c r="AB53" i="3"/>
  <c r="AB61" i="3"/>
  <c r="AB69" i="3"/>
  <c r="U6" i="3"/>
  <c r="U36" i="3"/>
  <c r="U75" i="3"/>
  <c r="AB14" i="3"/>
  <c r="AB30" i="3"/>
  <c r="AB46" i="3"/>
  <c r="AB62" i="3"/>
  <c r="AB15" i="3"/>
  <c r="AB31" i="3"/>
  <c r="AB39" i="3"/>
  <c r="AB47" i="3"/>
  <c r="AB55" i="3"/>
  <c r="AB63" i="3"/>
  <c r="AB71" i="3"/>
  <c r="AB7" i="3"/>
  <c r="AB16" i="3"/>
  <c r="AB24" i="3"/>
  <c r="AB32" i="3"/>
  <c r="AB40" i="3"/>
  <c r="AB48" i="3"/>
  <c r="AB56" i="3"/>
  <c r="AB64" i="3"/>
  <c r="AB72" i="3"/>
  <c r="U19" i="3"/>
  <c r="U51" i="3"/>
  <c r="V63" i="3"/>
  <c r="AB8" i="3"/>
  <c r="AB17" i="3"/>
  <c r="AB25" i="3"/>
  <c r="AB33" i="3"/>
  <c r="AB41" i="3"/>
  <c r="AB49" i="3"/>
  <c r="AB57" i="3"/>
  <c r="AB65" i="3"/>
  <c r="AB73" i="3"/>
  <c r="U20" i="3"/>
  <c r="U52" i="3"/>
  <c r="V28" i="3"/>
  <c r="V37" i="3"/>
  <c r="U55" i="3"/>
  <c r="V22" i="3"/>
  <c r="V38" i="3"/>
  <c r="V72" i="3"/>
  <c r="U15" i="3"/>
  <c r="V6" i="3"/>
  <c r="V23" i="3"/>
  <c r="V39" i="3"/>
  <c r="U39" i="3"/>
  <c r="U63" i="3"/>
  <c r="V13" i="3"/>
  <c r="V29" i="3"/>
  <c r="V45" i="3"/>
  <c r="V54" i="3"/>
  <c r="U23" i="3"/>
  <c r="U67" i="3"/>
  <c r="V14" i="3"/>
  <c r="V30" i="3"/>
  <c r="V46" i="3"/>
  <c r="V55" i="3"/>
  <c r="U27" i="3"/>
  <c r="U47" i="3"/>
  <c r="U68" i="3"/>
  <c r="V15" i="3"/>
  <c r="V31" i="3"/>
  <c r="V47" i="3"/>
  <c r="V62" i="3"/>
  <c r="V21" i="3"/>
  <c r="U13" i="3"/>
  <c r="U21" i="3"/>
  <c r="U29" i="3"/>
  <c r="U37" i="3"/>
  <c r="U45" i="3"/>
  <c r="U53" i="3"/>
  <c r="U61" i="3"/>
  <c r="U69" i="3"/>
  <c r="V73" i="3"/>
  <c r="V56" i="3"/>
  <c r="V64" i="3"/>
  <c r="U14" i="3"/>
  <c r="U22" i="3"/>
  <c r="U30" i="3"/>
  <c r="U38" i="3"/>
  <c r="U46" i="3"/>
  <c r="U54" i="3"/>
  <c r="U62" i="3"/>
  <c r="U70" i="3"/>
  <c r="V7" i="3"/>
  <c r="V16" i="3"/>
  <c r="V24" i="3"/>
  <c r="V32" i="3"/>
  <c r="V40" i="3"/>
  <c r="V48" i="3"/>
  <c r="V74" i="3"/>
  <c r="V57" i="3"/>
  <c r="V65" i="3"/>
  <c r="V8" i="3"/>
  <c r="V17" i="3"/>
  <c r="V25" i="3"/>
  <c r="V33" i="3"/>
  <c r="V41" i="3"/>
  <c r="V49" i="3"/>
  <c r="V58" i="3"/>
  <c r="V66" i="3"/>
  <c r="U7" i="3"/>
  <c r="U16" i="3"/>
  <c r="U24" i="3"/>
  <c r="U32" i="3"/>
  <c r="U40" i="3"/>
  <c r="U48" i="3"/>
  <c r="U56" i="3"/>
  <c r="U64" i="3"/>
  <c r="U72" i="3"/>
  <c r="V10" i="3"/>
  <c r="V18" i="3"/>
  <c r="V26" i="3"/>
  <c r="V34" i="3"/>
  <c r="V42" i="3"/>
  <c r="V50" i="3"/>
  <c r="V59" i="3"/>
  <c r="V67" i="3"/>
  <c r="U8" i="3"/>
  <c r="U17" i="3"/>
  <c r="U25" i="3"/>
  <c r="U33" i="3"/>
  <c r="U41" i="3"/>
  <c r="U49" i="3"/>
  <c r="U57" i="3"/>
  <c r="U65" i="3"/>
  <c r="U73" i="3"/>
  <c r="V11" i="3"/>
  <c r="V19" i="3"/>
  <c r="V27" i="3"/>
  <c r="V35" i="3"/>
  <c r="V43" i="3"/>
  <c r="V51" i="3"/>
  <c r="V52" i="3"/>
  <c r="V60" i="3"/>
  <c r="V68" i="3"/>
  <c r="U10" i="3"/>
  <c r="U18" i="3"/>
  <c r="U26" i="3"/>
  <c r="U34" i="3"/>
  <c r="U42" i="3"/>
  <c r="U50" i="3"/>
  <c r="U58" i="3"/>
  <c r="U66" i="3"/>
  <c r="U74" i="3"/>
  <c r="V53" i="3"/>
  <c r="V61" i="3"/>
  <c r="V69" i="3"/>
  <c r="AA77" i="1"/>
  <c r="AA74" i="1"/>
  <c r="AA73" i="1"/>
  <c r="AA70" i="1"/>
  <c r="AA69" i="1"/>
  <c r="AA66" i="1"/>
  <c r="AA65" i="1"/>
  <c r="AA62" i="1"/>
  <c r="AA61" i="1"/>
  <c r="AA58" i="1"/>
  <c r="AA57" i="1"/>
  <c r="AA53" i="1"/>
  <c r="AA50" i="1"/>
  <c r="AA49" i="1"/>
  <c r="AA46" i="1"/>
  <c r="AA45" i="1"/>
  <c r="AA42" i="1"/>
  <c r="AA41" i="1"/>
  <c r="AA38" i="1"/>
  <c r="AA37" i="1"/>
  <c r="AA36" i="1"/>
  <c r="AA33" i="1"/>
  <c r="AA32" i="1"/>
  <c r="AA30" i="1"/>
  <c r="AA29" i="1"/>
  <c r="AA28" i="1"/>
  <c r="AA25" i="1"/>
  <c r="AA24" i="1"/>
  <c r="AA22" i="1"/>
  <c r="AA21" i="1"/>
  <c r="AA20" i="1"/>
  <c r="AA17" i="1"/>
  <c r="AA16" i="1"/>
  <c r="AA14" i="1"/>
  <c r="AA13" i="1"/>
  <c r="AA12" i="1"/>
  <c r="AA9" i="1"/>
  <c r="AA8" i="1"/>
  <c r="AA6" i="1"/>
  <c r="Z77" i="1"/>
  <c r="Z76" i="1"/>
  <c r="Z70" i="1"/>
  <c r="Z69" i="1"/>
  <c r="Z68" i="1"/>
  <c r="Z62" i="1"/>
  <c r="Z61" i="1"/>
  <c r="Z60" i="1"/>
  <c r="Z56" i="1"/>
  <c r="Z49" i="1"/>
  <c r="Z48" i="1"/>
  <c r="Z46" i="1"/>
  <c r="Z45" i="1"/>
  <c r="Z44" i="1"/>
  <c r="Z41" i="1"/>
  <c r="AA56" i="1"/>
  <c r="Z55" i="1"/>
  <c r="Z54" i="1"/>
  <c r="AA76" i="1"/>
  <c r="Z75" i="1"/>
  <c r="Z74" i="1"/>
  <c r="Z73" i="1"/>
  <c r="Z72" i="1"/>
  <c r="Z71" i="1"/>
  <c r="AA68" i="1"/>
  <c r="Z67" i="1"/>
  <c r="Z66" i="1"/>
  <c r="Z65" i="1"/>
  <c r="Z64" i="1"/>
  <c r="Z63" i="1"/>
  <c r="AA60" i="1"/>
  <c r="Z59" i="1"/>
  <c r="Z58" i="1"/>
  <c r="Z57" i="1"/>
  <c r="AA52" i="1"/>
  <c r="Z51" i="1"/>
  <c r="Z50" i="1"/>
  <c r="AA48" i="1"/>
  <c r="Z47" i="1"/>
  <c r="AA44" i="1"/>
  <c r="Z43" i="1"/>
  <c r="Z42" i="1"/>
  <c r="Z39" i="1"/>
  <c r="Z38" i="1"/>
  <c r="Z37" i="1"/>
  <c r="AA35" i="1"/>
  <c r="Z34" i="1"/>
  <c r="Z33" i="1"/>
  <c r="Z32" i="1"/>
  <c r="Z31" i="1"/>
  <c r="Z30" i="1"/>
  <c r="Z29" i="1"/>
  <c r="AA27" i="1"/>
  <c r="Z26" i="1"/>
  <c r="Z25" i="1"/>
  <c r="Z24" i="1"/>
  <c r="Z23" i="1"/>
  <c r="Z22" i="1"/>
  <c r="Z21" i="1"/>
  <c r="AA19" i="1"/>
  <c r="Z18" i="1"/>
  <c r="Z17" i="1"/>
  <c r="Z16" i="1"/>
  <c r="Z15" i="1"/>
  <c r="Z14" i="1"/>
  <c r="Z13" i="1"/>
  <c r="AA11" i="1"/>
  <c r="Z10" i="1"/>
  <c r="Z9" i="1"/>
  <c r="Z8" i="1"/>
  <c r="Z7" i="1"/>
  <c r="Z6" i="1"/>
  <c r="Z11" i="1" l="1"/>
  <c r="Z35" i="1"/>
  <c r="Z20" i="1"/>
  <c r="Z28" i="1"/>
  <c r="Z36" i="1"/>
  <c r="AA54" i="1"/>
  <c r="AA47" i="1"/>
  <c r="AA55" i="1"/>
  <c r="AA63" i="1"/>
  <c r="AA71" i="1"/>
  <c r="AA7" i="1"/>
  <c r="AA15" i="1"/>
  <c r="AA23" i="1"/>
  <c r="AA31" i="1"/>
  <c r="AA39" i="1"/>
  <c r="AA64" i="1"/>
  <c r="AA72" i="1"/>
  <c r="Z27" i="1"/>
  <c r="Z53" i="1"/>
  <c r="AA10" i="1"/>
  <c r="AA18" i="1"/>
  <c r="AA26" i="1"/>
  <c r="AA34" i="1"/>
  <c r="AA43" i="1"/>
  <c r="AA51" i="1"/>
  <c r="AA59" i="1"/>
  <c r="AA67" i="1"/>
  <c r="AA75" i="1"/>
  <c r="Z19" i="1"/>
  <c r="Z52" i="1"/>
  <c r="Z12" i="1"/>
  <c r="Z40" i="1"/>
  <c r="AA40" i="1"/>
  <c r="Z19" i="3" l="1"/>
  <c r="AA19" i="3"/>
  <c r="AA52" i="3"/>
  <c r="Z52" i="3"/>
  <c r="AA54" i="3"/>
  <c r="Z54" i="3"/>
  <c r="AA12" i="3"/>
  <c r="Z12" i="3"/>
  <c r="AA28" i="3"/>
  <c r="Z28" i="3"/>
  <c r="AA44" i="3"/>
  <c r="Z44" i="3"/>
  <c r="AA53" i="3"/>
  <c r="Z53" i="3"/>
  <c r="Z64" i="3"/>
  <c r="AA64" i="3"/>
  <c r="Z72" i="3"/>
  <c r="AA72" i="3"/>
  <c r="AA55" i="3"/>
  <c r="Z55" i="3"/>
  <c r="Z13" i="3"/>
  <c r="AA13" i="3"/>
  <c r="Z21" i="3"/>
  <c r="AA21" i="3"/>
  <c r="AA29" i="3"/>
  <c r="Z29" i="3"/>
  <c r="AA37" i="3"/>
  <c r="Z37" i="3"/>
  <c r="Z45" i="3"/>
  <c r="AA45" i="3"/>
  <c r="Z57" i="3"/>
  <c r="AA57" i="3"/>
  <c r="Z65" i="3"/>
  <c r="AA65" i="3"/>
  <c r="Z73" i="3"/>
  <c r="AA73" i="3"/>
  <c r="Z56" i="3"/>
  <c r="AA56" i="3"/>
  <c r="Z6" i="3"/>
  <c r="AA6" i="3"/>
  <c r="Z14" i="3"/>
  <c r="AA14" i="3"/>
  <c r="Z22" i="3"/>
  <c r="AA22" i="3"/>
  <c r="Z30" i="3"/>
  <c r="AA30" i="3"/>
  <c r="AA38" i="3"/>
  <c r="Z38" i="3"/>
  <c r="Z46" i="3"/>
  <c r="AA46" i="3"/>
  <c r="Z58" i="3"/>
  <c r="AA58" i="3"/>
  <c r="Z66" i="3"/>
  <c r="AA66" i="3"/>
  <c r="Z74" i="3"/>
  <c r="AA74" i="3"/>
  <c r="AA27" i="3"/>
  <c r="Z27" i="3"/>
  <c r="AA63" i="3"/>
  <c r="Z63" i="3"/>
  <c r="Z7" i="3"/>
  <c r="AA7" i="3"/>
  <c r="Z15" i="3"/>
  <c r="AA15" i="3"/>
  <c r="Z23" i="3"/>
  <c r="AA23" i="3"/>
  <c r="Z31" i="3"/>
  <c r="AA31" i="3"/>
  <c r="Z39" i="3"/>
  <c r="AA39" i="3"/>
  <c r="AA47" i="3"/>
  <c r="Z47" i="3"/>
  <c r="AA59" i="3"/>
  <c r="Z59" i="3"/>
  <c r="AA67" i="3"/>
  <c r="Z67" i="3"/>
  <c r="Z75" i="3"/>
  <c r="AA75" i="3"/>
  <c r="AA8" i="3"/>
  <c r="Z8" i="3"/>
  <c r="AA16" i="3"/>
  <c r="Z16" i="3"/>
  <c r="Z24" i="3"/>
  <c r="AA24" i="3"/>
  <c r="Z32" i="3"/>
  <c r="AA32" i="3"/>
  <c r="Z48" i="3"/>
  <c r="AA48" i="3"/>
  <c r="Z60" i="3"/>
  <c r="AA60" i="3"/>
  <c r="AA68" i="3"/>
  <c r="Z68" i="3"/>
  <c r="Z76" i="3"/>
  <c r="AA76" i="3"/>
  <c r="Z35" i="3"/>
  <c r="AA35" i="3"/>
  <c r="AA17" i="3"/>
  <c r="Z17" i="3"/>
  <c r="AA33" i="3"/>
  <c r="Z33" i="3"/>
  <c r="Z41" i="3"/>
  <c r="AA41" i="3"/>
  <c r="Z50" i="3"/>
  <c r="AA50" i="3"/>
  <c r="AA61" i="3"/>
  <c r="Z61" i="3"/>
  <c r="AA69" i="3"/>
  <c r="Z69" i="3"/>
  <c r="AA77" i="3"/>
  <c r="Z77" i="3"/>
  <c r="Z11" i="3"/>
  <c r="AA11" i="3"/>
  <c r="AA43" i="3"/>
  <c r="Z43" i="3"/>
  <c r="Z71" i="3"/>
  <c r="AA71" i="3"/>
  <c r="AA9" i="3"/>
  <c r="Z9" i="3"/>
  <c r="Z25" i="3"/>
  <c r="AA25" i="3"/>
  <c r="Z10" i="3"/>
  <c r="AA10" i="3"/>
  <c r="AA18" i="3"/>
  <c r="Z18" i="3"/>
  <c r="AA26" i="3"/>
  <c r="Z26" i="3"/>
  <c r="Z34" i="3"/>
  <c r="AA34" i="3"/>
  <c r="Z42" i="3"/>
  <c r="AA42" i="3"/>
  <c r="AA51" i="3"/>
  <c r="Z51" i="3"/>
  <c r="Z62" i="3"/>
  <c r="AA62" i="3"/>
  <c r="Z70" i="3"/>
  <c r="AA70" i="3"/>
  <c r="Z49" i="3"/>
  <c r="AA49" i="3"/>
  <c r="Z40" i="3"/>
  <c r="AA40" i="3"/>
  <c r="Z20" i="3"/>
  <c r="AA20" i="3"/>
  <c r="Z36" i="3"/>
  <c r="AA36" i="3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T61" i="3"/>
  <c r="T50" i="3"/>
  <c r="T48" i="3"/>
  <c r="T56" i="3"/>
  <c r="T55" i="3"/>
  <c r="T54" i="3"/>
  <c r="T75" i="3"/>
  <c r="T72" i="3"/>
  <c r="T67" i="3"/>
  <c r="T64" i="3"/>
  <c r="T63" i="3"/>
  <c r="T62" i="3"/>
  <c r="T59" i="3"/>
  <c r="T45" i="3"/>
  <c r="T39" i="3"/>
  <c r="T37" i="3"/>
  <c r="T31" i="3"/>
  <c r="T25" i="3"/>
  <c r="T23" i="3"/>
  <c r="T15" i="3"/>
  <c r="T14" i="3"/>
  <c r="T10" i="3"/>
  <c r="T7" i="3"/>
  <c r="T6" i="3"/>
  <c r="T77" i="3"/>
  <c r="T76" i="3"/>
  <c r="T73" i="3"/>
  <c r="T69" i="3"/>
  <c r="T68" i="3"/>
  <c r="T65" i="3"/>
  <c r="T41" i="3"/>
  <c r="T40" i="3"/>
  <c r="T33" i="3"/>
  <c r="T32" i="3"/>
  <c r="T24" i="3"/>
  <c r="T16" i="3"/>
  <c r="T8" i="3"/>
  <c r="T17" i="3" l="1"/>
  <c r="T9" i="3"/>
  <c r="T74" i="3"/>
  <c r="T30" i="3"/>
  <c r="T46" i="3"/>
  <c r="T47" i="3"/>
  <c r="T22" i="3"/>
  <c r="T38" i="3"/>
  <c r="T52" i="3"/>
  <c r="T66" i="3"/>
  <c r="T60" i="3"/>
  <c r="T18" i="3"/>
  <c r="T34" i="3"/>
  <c r="T42" i="3"/>
  <c r="T11" i="3"/>
  <c r="T19" i="3"/>
  <c r="T27" i="3"/>
  <c r="T35" i="3"/>
  <c r="T43" i="3"/>
  <c r="T49" i="3"/>
  <c r="T57" i="3"/>
  <c r="T20" i="3"/>
  <c r="T28" i="3"/>
  <c r="T36" i="3"/>
  <c r="T70" i="3"/>
  <c r="T58" i="3"/>
  <c r="T53" i="3"/>
  <c r="T12" i="3"/>
  <c r="T44" i="3"/>
  <c r="T13" i="3"/>
  <c r="T21" i="3"/>
  <c r="T29" i="3"/>
  <c r="T71" i="3"/>
  <c r="T51" i="3"/>
  <c r="T26" i="3"/>
  <c r="X56" i="3"/>
  <c r="X55" i="3"/>
  <c r="X54" i="3"/>
  <c r="X49" i="3"/>
  <c r="X49" i="1" l="1"/>
  <c r="X56" i="1"/>
  <c r="X55" i="1"/>
  <c r="X54" i="1"/>
  <c r="W69" i="3" l="1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0" i="3"/>
  <c r="W49" i="3"/>
  <c r="W48" i="3"/>
  <c r="W47" i="3"/>
  <c r="W46" i="3"/>
  <c r="W45" i="3"/>
  <c r="W44" i="3"/>
  <c r="W43" i="3"/>
  <c r="W42" i="3"/>
  <c r="W41" i="3"/>
  <c r="W39" i="3"/>
  <c r="W38" i="3"/>
  <c r="W37" i="3"/>
  <c r="W36" i="3"/>
  <c r="W35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1" i="3"/>
  <c r="W9" i="3"/>
  <c r="W8" i="3"/>
  <c r="W7" i="3"/>
  <c r="W6" i="3"/>
  <c r="W69" i="1" l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0" i="1"/>
  <c r="W49" i="1"/>
  <c r="W48" i="1"/>
  <c r="W47" i="1"/>
  <c r="W46" i="1"/>
  <c r="W45" i="1"/>
  <c r="W44" i="1"/>
  <c r="W43" i="1"/>
  <c r="W42" i="1"/>
  <c r="W41" i="1"/>
  <c r="W39" i="1"/>
  <c r="W38" i="1"/>
  <c r="W37" i="1"/>
  <c r="W36" i="1"/>
  <c r="W35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1" i="1"/>
  <c r="W9" i="1"/>
  <c r="W8" i="1"/>
  <c r="W7" i="1"/>
  <c r="W6" i="1"/>
  <c r="T28" i="1" l="1"/>
  <c r="T44" i="1"/>
  <c r="T13" i="1"/>
  <c r="T21" i="1"/>
  <c r="T29" i="1"/>
  <c r="T37" i="1"/>
  <c r="T45" i="1"/>
  <c r="T20" i="1"/>
  <c r="T36" i="1"/>
  <c r="T50" i="1"/>
  <c r="T6" i="1"/>
  <c r="T22" i="1"/>
  <c r="T46" i="1"/>
  <c r="T31" i="1"/>
  <c r="T75" i="1"/>
  <c r="T18" i="1"/>
  <c r="T70" i="1"/>
  <c r="T12" i="1"/>
  <c r="T64" i="1"/>
  <c r="T73" i="1"/>
  <c r="T30" i="1"/>
  <c r="T74" i="1"/>
  <c r="T23" i="1"/>
  <c r="T47" i="1"/>
  <c r="T67" i="1"/>
  <c r="T8" i="1"/>
  <c r="T9" i="1"/>
  <c r="T25" i="1"/>
  <c r="T33" i="1"/>
  <c r="T61" i="1"/>
  <c r="T69" i="1"/>
  <c r="T10" i="1"/>
  <c r="T26" i="1"/>
  <c r="T34" i="1"/>
  <c r="T42" i="1"/>
  <c r="T51" i="1"/>
  <c r="T62" i="1"/>
  <c r="T11" i="1"/>
  <c r="T19" i="1"/>
  <c r="T27" i="1"/>
  <c r="T35" i="1"/>
  <c r="T43" i="1"/>
  <c r="T52" i="1"/>
  <c r="T63" i="1"/>
  <c r="T71" i="1"/>
  <c r="T53" i="1"/>
  <c r="T57" i="1"/>
  <c r="T14" i="1"/>
  <c r="T58" i="1"/>
  <c r="T7" i="1"/>
  <c r="T59" i="1"/>
  <c r="T16" i="1"/>
  <c r="T24" i="1"/>
  <c r="T32" i="1"/>
  <c r="T40" i="1"/>
  <c r="T48" i="1"/>
  <c r="T60" i="1"/>
  <c r="T68" i="1"/>
  <c r="T76" i="1"/>
  <c r="T72" i="1"/>
  <c r="T65" i="1"/>
  <c r="T38" i="1"/>
  <c r="T66" i="1"/>
  <c r="T15" i="1"/>
  <c r="T39" i="1"/>
  <c r="T17" i="1"/>
  <c r="T41" i="1"/>
  <c r="T77" i="1"/>
  <c r="Y77" i="3"/>
  <c r="Y76" i="3"/>
  <c r="Y75" i="3"/>
  <c r="Y74" i="3"/>
  <c r="Y73" i="3"/>
  <c r="Y72" i="3"/>
  <c r="Y71" i="3"/>
  <c r="Y70" i="3"/>
  <c r="Y69" i="3"/>
  <c r="Y68" i="3"/>
  <c r="Y67" i="3"/>
  <c r="Y66" i="3"/>
  <c r="Y65" i="3"/>
  <c r="Y64" i="3"/>
  <c r="Y63" i="3"/>
  <c r="Y62" i="3"/>
  <c r="Y61" i="3"/>
  <c r="Y60" i="3"/>
  <c r="Y59" i="3"/>
  <c r="Y58" i="3"/>
  <c r="Y57" i="3"/>
  <c r="Y53" i="3"/>
  <c r="Y52" i="3"/>
  <c r="Y51" i="3"/>
  <c r="Y50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49" i="3" l="1"/>
  <c r="Y54" i="3"/>
  <c r="Y55" i="3"/>
  <c r="Y56" i="3"/>
  <c r="T54" i="1" l="1"/>
  <c r="T49" i="1" l="1"/>
  <c r="T55" i="1"/>
  <c r="T56" i="1"/>
  <c r="S77" i="1" l="1"/>
  <c r="S76" i="1"/>
  <c r="S75" i="1"/>
  <c r="S74" i="1"/>
  <c r="S73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4" i="1"/>
  <c r="S53" i="1"/>
  <c r="S52" i="1"/>
  <c r="S51" i="1"/>
  <c r="S50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49" i="1"/>
  <c r="S55" i="1" l="1"/>
  <c r="S56" i="1"/>
  <c r="S72" i="1"/>
  <c r="S58" i="3" l="1"/>
  <c r="S76" i="3"/>
  <c r="S69" i="3"/>
  <c r="S24" i="3"/>
  <c r="S9" i="3"/>
  <c r="S72" i="3" l="1"/>
  <c r="S6" i="1" l="1"/>
  <c r="S54" i="3"/>
  <c r="S77" i="3"/>
  <c r="S75" i="3"/>
  <c r="S74" i="3"/>
  <c r="S73" i="3"/>
  <c r="S71" i="3"/>
  <c r="S70" i="3"/>
  <c r="S68" i="3"/>
  <c r="S67" i="3"/>
  <c r="S66" i="3"/>
  <c r="S65" i="3"/>
  <c r="S64" i="3"/>
  <c r="S63" i="3"/>
  <c r="S62" i="3"/>
  <c r="S61" i="3"/>
  <c r="S60" i="3"/>
  <c r="S59" i="3"/>
  <c r="S57" i="3"/>
  <c r="S56" i="3"/>
  <c r="S55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8" i="3"/>
  <c r="S7" i="3"/>
  <c r="S6" i="3"/>
  <c r="X69" i="1" l="1"/>
  <c r="X68" i="1"/>
  <c r="X67" i="1"/>
  <c r="X66" i="1"/>
  <c r="X65" i="1"/>
  <c r="X64" i="1"/>
  <c r="X63" i="1"/>
  <c r="X62" i="1"/>
  <c r="X61" i="1"/>
  <c r="X60" i="1"/>
  <c r="X59" i="1"/>
  <c r="X58" i="1"/>
  <c r="X57" i="1"/>
  <c r="X53" i="1"/>
  <c r="X52" i="1"/>
  <c r="X50" i="1"/>
  <c r="X48" i="1"/>
  <c r="X47" i="1"/>
  <c r="X46" i="1"/>
  <c r="X45" i="1"/>
  <c r="X44" i="1"/>
  <c r="X43" i="1"/>
  <c r="X42" i="1"/>
  <c r="X41" i="1"/>
  <c r="X39" i="1"/>
  <c r="X38" i="1"/>
  <c r="X37" i="1"/>
  <c r="X36" i="1"/>
  <c r="X35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1" i="1"/>
  <c r="X9" i="1"/>
  <c r="X8" i="1"/>
  <c r="X7" i="1"/>
  <c r="X6" i="1"/>
  <c r="X69" i="3"/>
  <c r="X68" i="3"/>
  <c r="X67" i="3"/>
  <c r="X66" i="3"/>
  <c r="X65" i="3"/>
  <c r="X64" i="3"/>
  <c r="X63" i="3"/>
  <c r="X62" i="3"/>
  <c r="X61" i="3"/>
  <c r="X60" i="3"/>
  <c r="X59" i="3"/>
  <c r="X58" i="3"/>
  <c r="X57" i="3"/>
  <c r="X53" i="3"/>
  <c r="X52" i="3"/>
  <c r="X50" i="3"/>
  <c r="X48" i="3"/>
  <c r="X47" i="3"/>
  <c r="X46" i="3"/>
  <c r="X45" i="3"/>
  <c r="X44" i="3"/>
  <c r="X43" i="3"/>
  <c r="X42" i="3"/>
  <c r="X41" i="3"/>
  <c r="X39" i="3"/>
  <c r="X38" i="3"/>
  <c r="X37" i="3"/>
  <c r="X36" i="3"/>
  <c r="X35" i="3"/>
  <c r="X33" i="3"/>
  <c r="X32" i="3"/>
  <c r="X31" i="3"/>
  <c r="X30" i="3"/>
  <c r="X29" i="3"/>
  <c r="X2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1" i="3"/>
  <c r="X9" i="3"/>
  <c r="X8" i="3"/>
  <c r="X7" i="3"/>
  <c r="X6" i="3"/>
  <c r="Q37" i="3" l="1"/>
  <c r="R55" i="3"/>
  <c r="R56" i="3"/>
  <c r="R69" i="3" l="1"/>
  <c r="R68" i="3"/>
  <c r="R67" i="3"/>
  <c r="R66" i="3"/>
  <c r="R65" i="3"/>
  <c r="R64" i="3"/>
  <c r="R63" i="3"/>
  <c r="R62" i="3"/>
  <c r="R61" i="3"/>
  <c r="R60" i="3"/>
  <c r="R59" i="3"/>
  <c r="R58" i="3"/>
  <c r="R57" i="3"/>
  <c r="R54" i="3"/>
  <c r="R53" i="3"/>
  <c r="R52" i="3"/>
  <c r="R50" i="3"/>
  <c r="Q50" i="3"/>
  <c r="R49" i="3"/>
  <c r="Q49" i="3"/>
  <c r="R48" i="3"/>
  <c r="Q48" i="3"/>
  <c r="R47" i="3"/>
  <c r="Q47" i="3"/>
  <c r="R46" i="3"/>
  <c r="Q46" i="3"/>
  <c r="R45" i="3"/>
  <c r="Q45" i="3"/>
  <c r="R44" i="3"/>
  <c r="Q44" i="3"/>
  <c r="R43" i="3"/>
  <c r="Q43" i="3"/>
  <c r="R42" i="3"/>
  <c r="Q42" i="3"/>
  <c r="R41" i="3"/>
  <c r="Q41" i="3"/>
  <c r="R39" i="3"/>
  <c r="Q39" i="3"/>
  <c r="R38" i="3"/>
  <c r="Q38" i="3"/>
  <c r="R37" i="3"/>
  <c r="R36" i="3"/>
  <c r="Q36" i="3"/>
  <c r="R35" i="3"/>
  <c r="Q35" i="3"/>
  <c r="R33" i="3"/>
  <c r="Q33" i="3"/>
  <c r="R32" i="3"/>
  <c r="Q32" i="3"/>
  <c r="R31" i="3"/>
  <c r="Q31" i="3"/>
  <c r="R30" i="3"/>
  <c r="Q30" i="3"/>
  <c r="R29" i="3"/>
  <c r="Q29" i="3"/>
  <c r="R28" i="3"/>
  <c r="Q28" i="3"/>
  <c r="R27" i="3"/>
  <c r="Q27" i="3"/>
  <c r="R26" i="3"/>
  <c r="Q26" i="3"/>
  <c r="R25" i="3"/>
  <c r="Q25" i="3"/>
  <c r="R24" i="3"/>
  <c r="Q24" i="3"/>
  <c r="R23" i="3"/>
  <c r="Q23" i="3"/>
  <c r="R22" i="3"/>
  <c r="Q22" i="3"/>
  <c r="R21" i="3"/>
  <c r="Q21" i="3"/>
  <c r="R20" i="3"/>
  <c r="Q20" i="3"/>
  <c r="R19" i="3"/>
  <c r="Q19" i="3"/>
  <c r="R18" i="3"/>
  <c r="Q18" i="3"/>
  <c r="R17" i="3"/>
  <c r="Q17" i="3"/>
  <c r="R16" i="3"/>
  <c r="Q16" i="3"/>
  <c r="R15" i="3"/>
  <c r="Q15" i="3"/>
  <c r="R14" i="3"/>
  <c r="Q14" i="3"/>
  <c r="R13" i="3"/>
  <c r="Q13" i="3"/>
  <c r="R11" i="3"/>
  <c r="Q11" i="3"/>
  <c r="R9" i="3"/>
  <c r="Q9" i="3"/>
  <c r="R8" i="3"/>
  <c r="R7" i="3"/>
  <c r="R6" i="3"/>
  <c r="R56" i="1"/>
  <c r="R55" i="1"/>
  <c r="Q9" i="1" l="1"/>
  <c r="Q11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39" i="1"/>
  <c r="Q38" i="1"/>
  <c r="Q37" i="1"/>
  <c r="Q36" i="1"/>
  <c r="Q35" i="1"/>
  <c r="Q50" i="1"/>
  <c r="Q49" i="1"/>
  <c r="Q48" i="1"/>
  <c r="Q47" i="1"/>
  <c r="Q46" i="1"/>
  <c r="Q45" i="1"/>
  <c r="Q44" i="1"/>
  <c r="Q43" i="1"/>
  <c r="Q42" i="1"/>
  <c r="Q41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4" i="1"/>
  <c r="R53" i="1"/>
  <c r="R52" i="1"/>
  <c r="R50" i="1"/>
  <c r="R49" i="1"/>
  <c r="R48" i="1"/>
  <c r="R47" i="1"/>
  <c r="R46" i="1"/>
  <c r="R45" i="1"/>
  <c r="R44" i="1"/>
  <c r="R43" i="1"/>
  <c r="R42" i="1"/>
  <c r="R41" i="1"/>
  <c r="R39" i="1"/>
  <c r="R38" i="1"/>
  <c r="R37" i="1"/>
  <c r="R36" i="1"/>
  <c r="R35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1" i="1"/>
  <c r="R9" i="1"/>
  <c r="R8" i="1"/>
  <c r="R7" i="1"/>
  <c r="R6" i="1"/>
</calcChain>
</file>

<file path=xl/sharedStrings.xml><?xml version="1.0" encoding="utf-8"?>
<sst xmlns="http://schemas.openxmlformats.org/spreadsheetml/2006/main" count="212" uniqueCount="109">
  <si>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</si>
  <si>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</si>
  <si>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</si>
  <si>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</si>
  <si>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</si>
  <si>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</si>
  <si>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</si>
  <si>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</si>
  <si>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</si>
  <si>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</si>
  <si>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</si>
  <si>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</si>
  <si>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G 990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</si>
  <si>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</si>
  <si>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</si>
  <si>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</si>
  <si>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</si>
  <si>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</si>
  <si>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</si>
  <si>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</si>
  <si>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</si>
  <si>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</si>
  <si>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</si>
  <si>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</si>
  <si>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</si>
  <si>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</si>
  <si>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</si>
  <si>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</si>
  <si>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</si>
  <si>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Y 549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</si>
  <si>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</si>
  <si>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</si>
  <si>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</si>
  <si>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</si>
  <si>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</si>
  <si>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</si>
  <si>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</si>
  <si>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</si>
  <si>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</si>
  <si>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</si>
  <si>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</si>
  <si>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</si>
  <si>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</si>
  <si>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</si>
  <si>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</si>
  <si>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GT1871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</si>
  <si>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</si>
  <si>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</si>
  <si>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</si>
  <si>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</si>
  <si>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</si>
  <si>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</si>
  <si>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</si>
  <si>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</si>
  <si>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</si>
  <si>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</si>
  <si>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</si>
  <si>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</si>
  <si>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</si>
  <si>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</si>
  <si>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</si>
  <si>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</si>
  <si>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</si>
  <si>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</si>
  <si>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</si>
  <si>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</si>
  <si>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H41-1941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</si>
  <si>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</si>
  <si>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</si>
  <si>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</si>
  <si>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</si>
  <si>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</si>
  <si>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</si>
  <si>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</si>
  <si>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</si>
  <si>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</si>
  <si>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</si>
  <si>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</si>
  <si>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</si>
  <si>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</si>
  <si>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</si>
  <si>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</si>
  <si>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</si>
  <si>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KAKTUS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</si>
  <si>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</si>
  <si>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</si>
  <si>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</si>
  <si>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</si>
  <si>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</si>
  <si>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</si>
  <si>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</si>
  <si>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</si>
  <si>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</si>
  <si>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</si>
  <si>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</si>
  <si>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</si>
  <si>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</si>
  <si>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</si>
  <si>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</si>
  <si>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Previous</t>
  </si>
  <si>
    <t>Free Adjustment X, Y, Z Control Point</t>
  </si>
  <si>
    <t>Constrained Adjustment X, Y, Z Control Point</t>
  </si>
  <si>
    <t>GPS observation point moved out of road for safety July 2014. Adjustment elevations modified to original monitoring point via levels (See below for deltas).</t>
  </si>
  <si>
    <t>160R</t>
  </si>
  <si>
    <t>Free Adjustment - July 2016</t>
  </si>
  <si>
    <t>Constrained Adj - July 2016</t>
  </si>
  <si>
    <t>101A</t>
  </si>
  <si>
    <t>HS2494-A</t>
  </si>
  <si>
    <t>Eccentric Control set and tied. To be leveled.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</si>
</sst>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33" borderId="11" xfId="0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34" borderId="0" xfId="0" applyFill="1"/>
    <xf numFmtId="0" fontId="0" fillId="34" borderId="11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0" fontId="0" fillId="0" borderId="0" xfId="0" applyBorder="1" applyAlignment="1">
      <alignment horizontal="center"/>
    </xf>
    <xf numFmtId="0" fontId="0" fillId="36" borderId="10" xfId="0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10" xfId="0" applyFill="1" applyBorder="1"/>
    <xf numFmtId="2" fontId="0" fillId="36" borderId="13" xfId="0" applyNumberFormat="1" applyFill="1" applyBorder="1" applyAlignment="1">
      <alignment horizontal="center"/>
    </xf>
    <xf numFmtId="2" fontId="19" fillId="36" borderId="10" xfId="0" applyNumberFormat="1" applyFont="1" applyFill="1" applyBorder="1" applyAlignment="1">
      <alignment horizontal="center"/>
    </xf>
    <xf numFmtId="2" fontId="0" fillId="36" borderId="10" xfId="0" applyNumberFormat="1" applyFont="1" applyFill="1" applyBorder="1" applyAlignment="1">
      <alignment horizontal="center"/>
    </xf>
    <xf numFmtId="0" fontId="0" fillId="36" borderId="0" xfId="0" applyFill="1"/>
    <xf numFmtId="2" fontId="18" fillId="36" borderId="10" xfId="0" applyNumberFormat="1" applyFont="1" applyFill="1" applyBorder="1" applyAlignment="1">
      <alignment horizontal="center"/>
    </xf>
    <xf numFmtId="0" fontId="0" fillId="36" borderId="11" xfId="0" applyFill="1" applyBorder="1" applyAlignment="1">
      <alignment horizontal="left"/>
    </xf>
    <xf numFmtId="2" fontId="0" fillId="0" borderId="10" xfId="0" applyNumberFormat="1" applyFill="1" applyBorder="1"/>
    <xf numFmtId="0" fontId="2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3"/>
  <sheetViews>
    <sheetView tabSelected="1" showWhiteSpace="0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sqref="A1:X1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71" customWidth="1"/>
    <col min="14" max="14" width="10.7109375" style="47" customWidth="1"/>
    <col min="15" max="16" width="10.7109375" style="72" customWidth="1"/>
    <col min="17" max="19" width="10.7109375" customWidth="1"/>
    <col min="20" max="21" width="10.7109375" style="72" customWidth="1"/>
    <col min="22" max="22" width="10.7109375" style="13" customWidth="1"/>
    <col min="23" max="23" width="10.7109375" style="49" customWidth="1"/>
    <col min="24" max="24" width="10.7109375" customWidth="1"/>
    <col min="25" max="25" width="10.7109375" style="47" customWidth="1"/>
    <col min="26" max="26" width="10.7109375" style="72" customWidth="1"/>
    <col min="27" max="27" width="10.7109375" style="49" customWidth="1"/>
    <col min="28" max="28" width="9.140625" style="8"/>
    <col min="29" max="29" width="13.28515625" style="7" customWidth="1"/>
  </cols>
  <sheetData>
    <row r="1" spans="1:29" s="22" customFormat="1" ht="18.75" x14ac:dyDescent="0.3">
      <c r="A1" s="101" t="s">
        <v>96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Z1" s="72"/>
      <c r="AA1" s="49"/>
    </row>
    <row r="2" spans="1:29" s="22" customFormat="1" ht="18.75" x14ac:dyDescent="0.3">
      <c r="A2" s="101" t="s">
        <v>86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Z2" s="72"/>
      <c r="AA2" s="49"/>
    </row>
    <row r="3" spans="1:29" s="22" customFormat="1" x14ac:dyDescent="0.25">
      <c r="A3" s="25"/>
      <c r="B3" s="112" t="s">
        <v>105</v>
      </c>
      <c r="C3" s="112"/>
      <c r="D3" s="112"/>
      <c r="E3" s="28"/>
      <c r="F3" s="102"/>
      <c r="G3" s="102"/>
      <c r="H3" s="102"/>
      <c r="I3" s="102"/>
      <c r="J3" s="102"/>
      <c r="K3" s="102"/>
      <c r="L3" s="102"/>
      <c r="M3" s="63"/>
      <c r="N3" s="43"/>
      <c r="O3" s="84"/>
      <c r="P3" s="90"/>
      <c r="Q3" s="108" t="s">
        <v>91</v>
      </c>
      <c r="R3" s="109"/>
      <c r="S3" s="109"/>
      <c r="T3" s="109"/>
      <c r="U3" s="109"/>
      <c r="V3" s="109"/>
      <c r="W3" s="108" t="s">
        <v>97</v>
      </c>
      <c r="X3" s="109"/>
      <c r="Y3" s="109"/>
      <c r="Z3" s="109"/>
      <c r="AA3" s="113"/>
      <c r="AB3" s="45" t="s">
        <v>99</v>
      </c>
    </row>
    <row r="4" spans="1:29" s="22" customFormat="1" x14ac:dyDescent="0.25">
      <c r="A4" s="41"/>
      <c r="B4" s="103" t="s">
        <v>89</v>
      </c>
      <c r="C4" s="104"/>
      <c r="D4" s="27" t="s">
        <v>88</v>
      </c>
      <c r="E4" s="28"/>
      <c r="F4" s="110" t="s">
        <v>90</v>
      </c>
      <c r="G4" s="102"/>
      <c r="H4" s="102"/>
      <c r="I4" s="102"/>
      <c r="J4" s="102"/>
      <c r="K4" s="102"/>
      <c r="L4" s="102"/>
      <c r="M4" s="102"/>
      <c r="N4" s="102"/>
      <c r="O4" s="102"/>
      <c r="P4" s="111"/>
      <c r="Q4" s="53">
        <v>40878</v>
      </c>
      <c r="R4" s="36">
        <v>41244</v>
      </c>
      <c r="S4" s="37">
        <v>41609</v>
      </c>
      <c r="T4" s="81">
        <v>41974</v>
      </c>
      <c r="U4" s="81">
        <v>42339</v>
      </c>
      <c r="V4" s="37">
        <v>40878</v>
      </c>
      <c r="W4" s="37">
        <v>41091</v>
      </c>
      <c r="X4" s="37">
        <v>41456</v>
      </c>
      <c r="Y4" s="37">
        <v>41821</v>
      </c>
      <c r="Z4" s="81">
        <v>42186</v>
      </c>
      <c r="AA4" s="37">
        <v>41091</v>
      </c>
      <c r="AB4" s="73">
        <v>42567</v>
      </c>
    </row>
    <row r="5" spans="1:29" s="22" customFormat="1" x14ac:dyDescent="0.25">
      <c r="A5" s="3" t="s">
        <v>57</v>
      </c>
      <c r="B5" s="24" t="s">
        <v>58</v>
      </c>
      <c r="C5" s="26" t="s">
        <v>59</v>
      </c>
      <c r="D5" s="23" t="s">
        <v>60</v>
      </c>
      <c r="E5" s="3" t="s">
        <v>61</v>
      </c>
      <c r="F5" s="52">
        <v>40878</v>
      </c>
      <c r="G5" s="81">
        <v>41091</v>
      </c>
      <c r="H5" s="81">
        <v>41244</v>
      </c>
      <c r="I5" s="81">
        <v>41456</v>
      </c>
      <c r="J5" s="81">
        <v>41609</v>
      </c>
      <c r="K5" s="81">
        <v>41821</v>
      </c>
      <c r="L5" s="81">
        <v>41974</v>
      </c>
      <c r="M5" s="81">
        <v>42186</v>
      </c>
      <c r="N5" s="70">
        <v>42339</v>
      </c>
      <c r="O5" s="70">
        <v>42567</v>
      </c>
      <c r="P5" s="70">
        <v>42716</v>
      </c>
      <c r="Q5" s="29">
        <v>41244</v>
      </c>
      <c r="R5" s="29">
        <v>41609</v>
      </c>
      <c r="S5" s="29">
        <v>41974</v>
      </c>
      <c r="T5" s="73">
        <v>42339</v>
      </c>
      <c r="U5" s="73">
        <v>42705</v>
      </c>
      <c r="V5" s="29">
        <v>42705</v>
      </c>
      <c r="W5" s="29">
        <v>41456</v>
      </c>
      <c r="X5" s="29">
        <v>41821</v>
      </c>
      <c r="Y5" s="29">
        <v>42186</v>
      </c>
      <c r="Z5" s="73">
        <v>42552</v>
      </c>
      <c r="AA5" s="29">
        <v>42552</v>
      </c>
      <c r="AB5" s="73">
        <v>42716</v>
      </c>
    </row>
    <row r="6" spans="1:29" x14ac:dyDescent="0.25">
      <c r="A6" s="3">
        <v>29</v>
      </c>
      <c r="B6" s="74">
        <v>2255715.2650000001</v>
      </c>
      <c r="C6" s="74">
        <v>6232765.3190000001</v>
      </c>
      <c r="D6" s="74">
        <v>277.88</v>
      </c>
      <c r="E6" s="11" t="s">
        <v>0</v>
      </c>
      <c r="F6" s="30"/>
      <c r="G6" s="30">
        <v>279.24700000000001</v>
      </c>
      <c r="H6" s="30">
        <v>279.202</v>
      </c>
      <c r="I6" s="30">
        <v>279.08300000000003</v>
      </c>
      <c r="J6" s="30">
        <v>278.93</v>
      </c>
      <c r="K6" s="30">
        <v>278.678</v>
      </c>
      <c r="L6" s="30">
        <v>278.56099999999998</v>
      </c>
      <c r="M6" s="74">
        <v>278.28399999999999</v>
      </c>
      <c r="N6" s="30">
        <v>278.149</v>
      </c>
      <c r="O6" s="74">
        <v>278.03300000000002</v>
      </c>
      <c r="P6" s="74">
        <f>D6</f>
        <v>277.88</v>
      </c>
      <c r="Q6" s="31"/>
      <c r="R6" s="30">
        <f>J6-H6</f>
        <v>-0.27199999999999136</v>
      </c>
      <c r="S6" s="32">
        <f>L6-J6</f>
        <v>-0.36900000000002819</v>
      </c>
      <c r="T6" s="76">
        <f>N6-L6</f>
        <v>-0.41199999999997772</v>
      </c>
      <c r="U6" s="76">
        <f>P6-N6</f>
        <v>-0.26900000000000546</v>
      </c>
      <c r="V6" s="31">
        <f>(P6-H6)/4</f>
        <v>-0.33050000000000068</v>
      </c>
      <c r="W6" s="50">
        <f>I6-G6</f>
        <v>-0.16399999999998727</v>
      </c>
      <c r="X6" s="32">
        <f>K6-I6</f>
        <v>-0.40500000000002956</v>
      </c>
      <c r="Y6" s="32">
        <f>M6-K6</f>
        <v>-0.39400000000000546</v>
      </c>
      <c r="Z6" s="76">
        <f>O6-M6</f>
        <v>-0.25099999999997635</v>
      </c>
      <c r="AA6" s="76">
        <f>(O6-G6)/4</f>
        <v>-0.30349999999999966</v>
      </c>
      <c r="AB6" s="76">
        <f>P6-O6</f>
        <v>-0.15300000000002001</v>
      </c>
      <c r="AC6"/>
    </row>
    <row r="7" spans="1:29" x14ac:dyDescent="0.25">
      <c r="A7" s="3">
        <v>62</v>
      </c>
      <c r="B7" s="74">
        <v>2138252.5780000002</v>
      </c>
      <c r="C7" s="74">
        <v>6339532.983</v>
      </c>
      <c r="D7" s="74">
        <v>288.721</v>
      </c>
      <c r="E7" s="11" t="s">
        <v>1</v>
      </c>
      <c r="F7" s="30"/>
      <c r="G7" s="30">
        <v>288.84800000000001</v>
      </c>
      <c r="H7" s="30">
        <v>288.87</v>
      </c>
      <c r="I7" s="30">
        <v>288.767</v>
      </c>
      <c r="J7" s="30">
        <v>288.81</v>
      </c>
      <c r="K7" s="30">
        <v>288.822</v>
      </c>
      <c r="L7" s="30">
        <v>288.79399999999998</v>
      </c>
      <c r="M7" s="74">
        <v>288.755</v>
      </c>
      <c r="N7" s="30">
        <v>288.81700000000001</v>
      </c>
      <c r="O7" s="74">
        <v>288.68200000000002</v>
      </c>
      <c r="P7" s="74">
        <f t="shared" ref="P7:P70" si="0">D7</f>
        <v>288.721</v>
      </c>
      <c r="Q7" s="31"/>
      <c r="R7" s="30">
        <f>J7-H7</f>
        <v>-6.0000000000002274E-2</v>
      </c>
      <c r="S7" s="32">
        <f t="shared" ref="S7:S70" si="1">L7-J7</f>
        <v>-1.6000000000019554E-2</v>
      </c>
      <c r="T7" s="76">
        <f t="shared" ref="T7:T70" si="2">N7-L7</f>
        <v>2.3000000000024556E-2</v>
      </c>
      <c r="U7" s="76">
        <f t="shared" ref="U7:U70" si="3">P7-N7</f>
        <v>-9.6000000000003638E-2</v>
      </c>
      <c r="V7" s="75">
        <f t="shared" ref="V7:V8" si="4">(P7-H7)/4</f>
        <v>-3.7250000000000227E-2</v>
      </c>
      <c r="W7" s="50">
        <f t="shared" ref="W7:W69" si="5">I7-G7</f>
        <v>-8.100000000001728E-2</v>
      </c>
      <c r="X7" s="32">
        <f>K7-I7</f>
        <v>5.5000000000006821E-2</v>
      </c>
      <c r="Y7" s="76">
        <f t="shared" ref="Y7:Y70" si="6">M7-K7</f>
        <v>-6.7000000000007276E-2</v>
      </c>
      <c r="Z7" s="76">
        <f t="shared" ref="Z7:Z70" si="7">O7-M7</f>
        <v>-7.2999999999979082E-2</v>
      </c>
      <c r="AA7" s="76">
        <f t="shared" ref="AA7:AA9" si="8">(O7-G7)/4</f>
        <v>-4.1499999999999204E-2</v>
      </c>
      <c r="AB7" s="76">
        <f t="shared" ref="AB7:AB70" si="9">P7-O7</f>
        <v>3.8999999999987267E-2</v>
      </c>
      <c r="AC7"/>
    </row>
    <row r="8" spans="1:29" x14ac:dyDescent="0.25">
      <c r="A8" s="3">
        <v>63</v>
      </c>
      <c r="B8" s="74">
        <v>2068328.379</v>
      </c>
      <c r="C8" s="74">
        <v>6163767.8669999996</v>
      </c>
      <c r="D8" s="74">
        <v>328.625</v>
      </c>
      <c r="E8" s="11" t="s">
        <v>51</v>
      </c>
      <c r="F8" s="30"/>
      <c r="G8" s="30">
        <v>329.95100000000002</v>
      </c>
      <c r="H8" s="30">
        <v>329.988</v>
      </c>
      <c r="I8" s="30">
        <v>329.66800000000001</v>
      </c>
      <c r="J8" s="30">
        <v>329.51</v>
      </c>
      <c r="K8" s="30">
        <v>329.01900000000001</v>
      </c>
      <c r="L8" s="30">
        <v>329.05599999999998</v>
      </c>
      <c r="M8" s="74">
        <v>328.76400000000001</v>
      </c>
      <c r="N8" s="30">
        <v>328.80399999999997</v>
      </c>
      <c r="O8" s="74">
        <v>328.45699999999999</v>
      </c>
      <c r="P8" s="74">
        <f t="shared" si="0"/>
        <v>328.625</v>
      </c>
      <c r="Q8" s="31"/>
      <c r="R8" s="30">
        <f t="shared" ref="R8:R9" si="10">J8-H8</f>
        <v>-0.47800000000000864</v>
      </c>
      <c r="S8" s="32">
        <f t="shared" si="1"/>
        <v>-0.45400000000000773</v>
      </c>
      <c r="T8" s="76">
        <f t="shared" si="2"/>
        <v>-0.25200000000000955</v>
      </c>
      <c r="U8" s="76">
        <f t="shared" si="3"/>
        <v>-0.17899999999997362</v>
      </c>
      <c r="V8" s="75">
        <f t="shared" si="4"/>
        <v>-0.34074999999999989</v>
      </c>
      <c r="W8" s="50">
        <f t="shared" si="5"/>
        <v>-0.28300000000001546</v>
      </c>
      <c r="X8" s="32">
        <f>K8-I8</f>
        <v>-0.64900000000000091</v>
      </c>
      <c r="Y8" s="76">
        <f t="shared" si="6"/>
        <v>-0.25499999999999545</v>
      </c>
      <c r="Z8" s="76">
        <f t="shared" si="7"/>
        <v>-0.30700000000001637</v>
      </c>
      <c r="AA8" s="76">
        <f t="shared" si="8"/>
        <v>-0.37350000000000705</v>
      </c>
      <c r="AB8" s="76">
        <f t="shared" si="9"/>
        <v>0.16800000000000637</v>
      </c>
      <c r="AC8"/>
    </row>
    <row r="9" spans="1:29" s="97" customFormat="1" x14ac:dyDescent="0.25">
      <c r="A9" s="91" t="s">
        <v>106</v>
      </c>
      <c r="B9" s="92"/>
      <c r="C9" s="92"/>
      <c r="D9" s="92"/>
      <c r="E9" s="99" t="s">
        <v>63</v>
      </c>
      <c r="F9" s="92">
        <v>141.79900000000001</v>
      </c>
      <c r="G9" s="92">
        <v>141.661</v>
      </c>
      <c r="H9" s="92">
        <v>141.72399999999999</v>
      </c>
      <c r="I9" s="92">
        <v>141.54499999999999</v>
      </c>
      <c r="J9" s="92">
        <v>141.47999999999999</v>
      </c>
      <c r="K9" s="92">
        <v>141.33199999999999</v>
      </c>
      <c r="L9" s="92">
        <v>141.30500000000001</v>
      </c>
      <c r="M9" s="92">
        <v>141.07</v>
      </c>
      <c r="N9" s="92">
        <v>140.96</v>
      </c>
      <c r="O9" s="92">
        <v>140.85599999999999</v>
      </c>
      <c r="P9" s="74"/>
      <c r="Q9" s="92">
        <f>H9-F9</f>
        <v>-7.5000000000017053E-2</v>
      </c>
      <c r="R9" s="92">
        <f t="shared" si="10"/>
        <v>-0.24399999999999977</v>
      </c>
      <c r="S9" s="95">
        <f t="shared" si="1"/>
        <v>-0.17499999999998295</v>
      </c>
      <c r="T9" s="95">
        <f t="shared" si="2"/>
        <v>-0.34499999999999886</v>
      </c>
      <c r="U9" s="76"/>
      <c r="V9" s="92"/>
      <c r="W9" s="96">
        <f t="shared" si="5"/>
        <v>-0.11600000000001387</v>
      </c>
      <c r="X9" s="95">
        <f>K9-I9</f>
        <v>-0.21299999999999386</v>
      </c>
      <c r="Y9" s="95">
        <f t="shared" si="6"/>
        <v>-0.26200000000000045</v>
      </c>
      <c r="Z9" s="95">
        <f t="shared" si="7"/>
        <v>-0.21399999999999864</v>
      </c>
      <c r="AA9" s="95">
        <f t="shared" si="8"/>
        <v>-0.20125000000000171</v>
      </c>
      <c r="AB9" s="76"/>
    </row>
    <row r="10" spans="1:29" x14ac:dyDescent="0.25">
      <c r="A10" s="3">
        <v>108</v>
      </c>
      <c r="B10" s="74">
        <v>2342536.7489999998</v>
      </c>
      <c r="C10" s="74">
        <v>6022775.7050000001</v>
      </c>
      <c r="D10" s="74">
        <v>78.641999999999996</v>
      </c>
      <c r="E10" s="11" t="s">
        <v>2</v>
      </c>
      <c r="F10" s="30">
        <v>79.138000000000005</v>
      </c>
      <c r="G10" s="30"/>
      <c r="H10" s="30"/>
      <c r="I10" s="30"/>
      <c r="J10" s="30">
        <v>78.92</v>
      </c>
      <c r="K10" s="30">
        <v>79.072000000000003</v>
      </c>
      <c r="L10" s="30">
        <v>78.891999999999996</v>
      </c>
      <c r="M10" s="74">
        <v>78.781000000000006</v>
      </c>
      <c r="N10" s="30">
        <v>78.695999999999998</v>
      </c>
      <c r="O10" s="74">
        <v>78.706999999999994</v>
      </c>
      <c r="P10" s="74">
        <f t="shared" si="0"/>
        <v>78.641999999999996</v>
      </c>
      <c r="Q10" s="30"/>
      <c r="R10" s="30"/>
      <c r="S10" s="32">
        <f t="shared" si="1"/>
        <v>-2.8000000000005798E-2</v>
      </c>
      <c r="T10" s="76">
        <f t="shared" si="2"/>
        <v>-0.19599999999999795</v>
      </c>
      <c r="U10" s="76">
        <f t="shared" si="3"/>
        <v>-5.4000000000002046E-2</v>
      </c>
      <c r="V10" s="74">
        <f>(P10-F10)/5</f>
        <v>-9.920000000000187E-2</v>
      </c>
      <c r="W10" s="50"/>
      <c r="X10" s="31"/>
      <c r="Y10" s="76">
        <f t="shared" si="6"/>
        <v>-0.29099999999999682</v>
      </c>
      <c r="Z10" s="76">
        <f t="shared" si="7"/>
        <v>-7.4000000000012278E-2</v>
      </c>
      <c r="AA10" s="75">
        <f>(O10-K10)/2</f>
        <v>-0.18250000000000455</v>
      </c>
      <c r="AB10" s="76">
        <f t="shared" si="9"/>
        <v>-6.4999999999997726E-2</v>
      </c>
      <c r="AC10"/>
    </row>
    <row r="11" spans="1:29" x14ac:dyDescent="0.25">
      <c r="A11" s="3">
        <v>119</v>
      </c>
      <c r="B11" s="74">
        <v>2420921.4810000001</v>
      </c>
      <c r="C11" s="74">
        <v>6035543.2300000004</v>
      </c>
      <c r="D11" s="74">
        <v>111.054</v>
      </c>
      <c r="E11" s="11">
        <v>109.28</v>
      </c>
      <c r="F11" s="30">
        <v>111.276</v>
      </c>
      <c r="G11" s="30">
        <v>111.11</v>
      </c>
      <c r="H11" s="30">
        <v>111.142</v>
      </c>
      <c r="I11" s="30">
        <v>111.045</v>
      </c>
      <c r="J11" s="30">
        <v>110.98</v>
      </c>
      <c r="K11" s="30">
        <v>111.133</v>
      </c>
      <c r="L11" s="30">
        <v>111.125</v>
      </c>
      <c r="M11" s="74">
        <v>111.03100000000001</v>
      </c>
      <c r="N11" s="30">
        <v>110.982</v>
      </c>
      <c r="O11" s="74">
        <v>111.116</v>
      </c>
      <c r="P11" s="74">
        <f t="shared" si="0"/>
        <v>111.054</v>
      </c>
      <c r="Q11" s="30">
        <f>H11-F11</f>
        <v>-0.13400000000000034</v>
      </c>
      <c r="R11" s="30">
        <f>J11-H11</f>
        <v>-0.16199999999999193</v>
      </c>
      <c r="S11" s="32">
        <f t="shared" si="1"/>
        <v>0.14499999999999602</v>
      </c>
      <c r="T11" s="76">
        <f t="shared" si="2"/>
        <v>-0.14300000000000068</v>
      </c>
      <c r="U11" s="76">
        <f t="shared" si="3"/>
        <v>7.2000000000002728E-2</v>
      </c>
      <c r="V11" s="74">
        <f t="shared" ref="V11:V50" si="11">(P11-F11)/5</f>
        <v>-4.4399999999998843E-2</v>
      </c>
      <c r="W11" s="50">
        <f t="shared" si="5"/>
        <v>-6.4999999999997726E-2</v>
      </c>
      <c r="X11" s="32">
        <f>K11-I11</f>
        <v>8.7999999999993861E-2</v>
      </c>
      <c r="Y11" s="76">
        <f t="shared" si="6"/>
        <v>-0.10199999999998965</v>
      </c>
      <c r="Z11" s="76">
        <f t="shared" si="7"/>
        <v>8.4999999999993747E-2</v>
      </c>
      <c r="AA11" s="76">
        <f>(O11-G11)/4</f>
        <v>1.5000000000000568E-3</v>
      </c>
      <c r="AB11" s="76">
        <f t="shared" si="9"/>
        <v>-6.1999999999997613E-2</v>
      </c>
      <c r="AC11"/>
    </row>
    <row r="12" spans="1:29" x14ac:dyDescent="0.25">
      <c r="A12" s="3">
        <v>120</v>
      </c>
      <c r="B12" s="74">
        <v>2246626.0079999999</v>
      </c>
      <c r="C12" s="74">
        <v>6356803.648</v>
      </c>
      <c r="D12" s="74">
        <v>606.65499999999997</v>
      </c>
      <c r="E12" s="11">
        <v>604.16399999999999</v>
      </c>
      <c r="F12" s="30">
        <v>606.67899999999997</v>
      </c>
      <c r="G12" s="30"/>
      <c r="H12" s="30"/>
      <c r="I12" s="30"/>
      <c r="J12" s="30">
        <v>606.61</v>
      </c>
      <c r="K12" s="30">
        <v>606.673</v>
      </c>
      <c r="L12" s="30">
        <v>606.58100000000002</v>
      </c>
      <c r="M12" s="74">
        <v>606.64599999999996</v>
      </c>
      <c r="N12" s="30">
        <v>606.65300000000002</v>
      </c>
      <c r="O12" s="74">
        <v>606.67700000000002</v>
      </c>
      <c r="P12" s="74">
        <f t="shared" si="0"/>
        <v>606.65499999999997</v>
      </c>
      <c r="Q12" s="30"/>
      <c r="R12" s="30"/>
      <c r="S12" s="32">
        <f t="shared" si="1"/>
        <v>-2.8999999999996362E-2</v>
      </c>
      <c r="T12" s="76">
        <f t="shared" si="2"/>
        <v>7.2000000000002728E-2</v>
      </c>
      <c r="U12" s="76">
        <f t="shared" si="3"/>
        <v>1.9999999999527063E-3</v>
      </c>
      <c r="V12" s="74">
        <f t="shared" si="11"/>
        <v>-4.8000000000001817E-3</v>
      </c>
      <c r="W12" s="50"/>
      <c r="X12" s="31"/>
      <c r="Y12" s="76">
        <f t="shared" si="6"/>
        <v>-2.7000000000043656E-2</v>
      </c>
      <c r="Z12" s="76">
        <f t="shared" si="7"/>
        <v>3.1000000000062755E-2</v>
      </c>
      <c r="AA12" s="75">
        <f>(O12-K12)/2</f>
        <v>2.0000000000095497E-3</v>
      </c>
      <c r="AB12" s="76">
        <f t="shared" si="9"/>
        <v>-2.2000000000048203E-2</v>
      </c>
      <c r="AC12"/>
    </row>
    <row r="13" spans="1:29" x14ac:dyDescent="0.25">
      <c r="A13" s="3">
        <v>121</v>
      </c>
      <c r="B13" s="74">
        <v>2244410.2220000001</v>
      </c>
      <c r="C13" s="74">
        <v>6123306.2429999998</v>
      </c>
      <c r="D13" s="74">
        <v>127.79900000000001</v>
      </c>
      <c r="E13" s="11" t="s">
        <v>3</v>
      </c>
      <c r="F13" s="30">
        <v>129.75700000000001</v>
      </c>
      <c r="G13" s="30">
        <v>129.51599999999999</v>
      </c>
      <c r="H13" s="30">
        <v>129.405</v>
      </c>
      <c r="I13" s="30">
        <v>129.08500000000001</v>
      </c>
      <c r="J13" s="30">
        <v>128.93</v>
      </c>
      <c r="K13" s="30">
        <v>128.703</v>
      </c>
      <c r="L13" s="30">
        <v>128.63999999999999</v>
      </c>
      <c r="M13" s="74">
        <v>128.31399999999999</v>
      </c>
      <c r="N13" s="30">
        <v>128.137</v>
      </c>
      <c r="O13" s="74">
        <v>128.024</v>
      </c>
      <c r="P13" s="74">
        <f t="shared" si="0"/>
        <v>127.79900000000001</v>
      </c>
      <c r="Q13" s="30">
        <f t="shared" ref="Q13:Q33" si="12">H13-F13</f>
        <v>-0.35200000000000387</v>
      </c>
      <c r="R13" s="30">
        <f>J13-H13</f>
        <v>-0.47499999999999432</v>
      </c>
      <c r="S13" s="32">
        <f t="shared" si="1"/>
        <v>-0.29000000000002046</v>
      </c>
      <c r="T13" s="76">
        <f t="shared" si="2"/>
        <v>-0.5029999999999859</v>
      </c>
      <c r="U13" s="76">
        <f t="shared" si="3"/>
        <v>-0.33799999999999386</v>
      </c>
      <c r="V13" s="74">
        <f t="shared" si="11"/>
        <v>-0.39159999999999967</v>
      </c>
      <c r="W13" s="50">
        <f t="shared" si="5"/>
        <v>-0.43099999999998317</v>
      </c>
      <c r="X13" s="32">
        <f t="shared" ref="X13:X33" si="13">K13-I13</f>
        <v>-0.382000000000005</v>
      </c>
      <c r="Y13" s="76">
        <f t="shared" si="6"/>
        <v>-0.38900000000001</v>
      </c>
      <c r="Z13" s="76">
        <f t="shared" si="7"/>
        <v>-0.28999999999999204</v>
      </c>
      <c r="AA13" s="76">
        <f t="shared" ref="AA13:AA69" si="14">(O13-G13)/4</f>
        <v>-0.37299999999999756</v>
      </c>
      <c r="AB13" s="76">
        <f t="shared" si="9"/>
        <v>-0.22499999999999432</v>
      </c>
      <c r="AC13"/>
    </row>
    <row r="14" spans="1:29" x14ac:dyDescent="0.25">
      <c r="A14" s="3">
        <v>122</v>
      </c>
      <c r="B14" s="74">
        <v>2166402.628</v>
      </c>
      <c r="C14" s="74">
        <v>6153888.5769999996</v>
      </c>
      <c r="D14" s="74">
        <v>167.274</v>
      </c>
      <c r="E14" s="11" t="s">
        <v>4</v>
      </c>
      <c r="F14" s="30">
        <v>167.999</v>
      </c>
      <c r="G14" s="30">
        <v>167.90600000000001</v>
      </c>
      <c r="H14" s="30">
        <v>168</v>
      </c>
      <c r="I14" s="30">
        <v>167.86799999999999</v>
      </c>
      <c r="J14" s="30">
        <v>167.83</v>
      </c>
      <c r="K14" s="30">
        <v>167.696</v>
      </c>
      <c r="L14" s="30">
        <v>167.71899999999999</v>
      </c>
      <c r="M14" s="74">
        <v>167.54300000000001</v>
      </c>
      <c r="N14" s="30">
        <v>167.46299999999999</v>
      </c>
      <c r="O14" s="74">
        <v>167.42400000000001</v>
      </c>
      <c r="P14" s="74">
        <f t="shared" si="0"/>
        <v>167.274</v>
      </c>
      <c r="Q14" s="30">
        <f t="shared" si="12"/>
        <v>1.0000000000047748E-3</v>
      </c>
      <c r="R14" s="30">
        <f t="shared" ref="R14:R33" si="15">J14-H14</f>
        <v>-0.16999999999998749</v>
      </c>
      <c r="S14" s="32">
        <f t="shared" si="1"/>
        <v>-0.11100000000001842</v>
      </c>
      <c r="T14" s="76">
        <f t="shared" si="2"/>
        <v>-0.25600000000000023</v>
      </c>
      <c r="U14" s="76">
        <f t="shared" si="3"/>
        <v>-0.18899999999999295</v>
      </c>
      <c r="V14" s="74">
        <f t="shared" si="11"/>
        <v>-0.14499999999999885</v>
      </c>
      <c r="W14" s="50">
        <f t="shared" si="5"/>
        <v>-3.8000000000010914E-2</v>
      </c>
      <c r="X14" s="32">
        <f t="shared" si="13"/>
        <v>-0.17199999999999704</v>
      </c>
      <c r="Y14" s="76">
        <f t="shared" si="6"/>
        <v>-0.15299999999999159</v>
      </c>
      <c r="Z14" s="76">
        <f t="shared" si="7"/>
        <v>-0.11899999999999977</v>
      </c>
      <c r="AA14" s="76">
        <f t="shared" si="14"/>
        <v>-0.12049999999999983</v>
      </c>
      <c r="AB14" s="76">
        <f t="shared" si="9"/>
        <v>-0.15000000000000568</v>
      </c>
      <c r="AC14"/>
    </row>
    <row r="15" spans="1:29" x14ac:dyDescent="0.25">
      <c r="A15" s="3">
        <v>123</v>
      </c>
      <c r="B15" s="74">
        <v>2232691.1609999998</v>
      </c>
      <c r="C15" s="74">
        <v>6167201.5729999999</v>
      </c>
      <c r="D15" s="74">
        <v>160.249</v>
      </c>
      <c r="E15" s="11" t="s">
        <v>5</v>
      </c>
      <c r="F15" s="30">
        <v>162.65899999999999</v>
      </c>
      <c r="G15" s="30">
        <v>162.40299999999999</v>
      </c>
      <c r="H15" s="30">
        <v>162.35300000000001</v>
      </c>
      <c r="I15" s="30">
        <v>162.14400000000001</v>
      </c>
      <c r="J15" s="30">
        <v>161.84</v>
      </c>
      <c r="K15" s="30">
        <v>161.626</v>
      </c>
      <c r="L15" s="30">
        <v>161.52600000000001</v>
      </c>
      <c r="M15" s="74">
        <v>161.09399999999999</v>
      </c>
      <c r="N15" s="30">
        <v>160.852</v>
      </c>
      <c r="O15" s="74">
        <v>160.542</v>
      </c>
      <c r="P15" s="74">
        <f t="shared" si="0"/>
        <v>160.249</v>
      </c>
      <c r="Q15" s="30">
        <f t="shared" si="12"/>
        <v>-0.30599999999998317</v>
      </c>
      <c r="R15" s="30">
        <f t="shared" si="15"/>
        <v>-0.51300000000000523</v>
      </c>
      <c r="S15" s="32">
        <f t="shared" si="1"/>
        <v>-0.31399999999999295</v>
      </c>
      <c r="T15" s="76">
        <f t="shared" si="2"/>
        <v>-0.67400000000000659</v>
      </c>
      <c r="U15" s="76">
        <f t="shared" si="3"/>
        <v>-0.60300000000000864</v>
      </c>
      <c r="V15" s="74">
        <f t="shared" si="11"/>
        <v>-0.48199999999999932</v>
      </c>
      <c r="W15" s="50">
        <f t="shared" si="5"/>
        <v>-0.25899999999998613</v>
      </c>
      <c r="X15" s="32">
        <f t="shared" si="13"/>
        <v>-0.51800000000000068</v>
      </c>
      <c r="Y15" s="76">
        <f t="shared" si="6"/>
        <v>-0.53200000000001069</v>
      </c>
      <c r="Z15" s="76">
        <f t="shared" si="7"/>
        <v>-0.5519999999999925</v>
      </c>
      <c r="AA15" s="76">
        <f t="shared" si="14"/>
        <v>-0.4652499999999975</v>
      </c>
      <c r="AB15" s="76">
        <f t="shared" si="9"/>
        <v>-0.29300000000000637</v>
      </c>
      <c r="AC15"/>
    </row>
    <row r="16" spans="1:29" x14ac:dyDescent="0.25">
      <c r="A16" s="3">
        <v>124</v>
      </c>
      <c r="B16" s="74">
        <v>2280839.15</v>
      </c>
      <c r="C16" s="74">
        <v>6138903.2489999998</v>
      </c>
      <c r="D16" s="74">
        <v>146.721</v>
      </c>
      <c r="E16" s="11" t="s">
        <v>6</v>
      </c>
      <c r="F16" s="30">
        <v>149.56399999999999</v>
      </c>
      <c r="G16" s="30">
        <v>149.33699999999999</v>
      </c>
      <c r="H16" s="30">
        <v>149.31899999999999</v>
      </c>
      <c r="I16" s="30">
        <v>148.899</v>
      </c>
      <c r="J16" s="30">
        <v>148.68</v>
      </c>
      <c r="K16" s="30">
        <v>148.22399999999999</v>
      </c>
      <c r="L16" s="30">
        <v>148.08699999999999</v>
      </c>
      <c r="M16" s="74">
        <v>147.33000000000001</v>
      </c>
      <c r="N16" s="30">
        <v>147.137</v>
      </c>
      <c r="O16" s="74">
        <v>146.95599999999999</v>
      </c>
      <c r="P16" s="74">
        <f t="shared" si="0"/>
        <v>146.721</v>
      </c>
      <c r="Q16" s="30">
        <f t="shared" si="12"/>
        <v>-0.24500000000000455</v>
      </c>
      <c r="R16" s="30">
        <f t="shared" si="15"/>
        <v>-0.63899999999998158</v>
      </c>
      <c r="S16" s="32">
        <f t="shared" si="1"/>
        <v>-0.59300000000001774</v>
      </c>
      <c r="T16" s="76">
        <f t="shared" si="2"/>
        <v>-0.94999999999998863</v>
      </c>
      <c r="U16" s="76">
        <f t="shared" si="3"/>
        <v>-0.41599999999999682</v>
      </c>
      <c r="V16" s="74">
        <f t="shared" si="11"/>
        <v>-0.56859999999999788</v>
      </c>
      <c r="W16" s="50">
        <f t="shared" si="5"/>
        <v>-0.43799999999998818</v>
      </c>
      <c r="X16" s="32">
        <f t="shared" si="13"/>
        <v>-0.67500000000001137</v>
      </c>
      <c r="Y16" s="76">
        <f t="shared" si="6"/>
        <v>-0.89399999999997704</v>
      </c>
      <c r="Z16" s="76">
        <f t="shared" si="7"/>
        <v>-0.37400000000002365</v>
      </c>
      <c r="AA16" s="76">
        <f t="shared" si="14"/>
        <v>-0.59525000000000006</v>
      </c>
      <c r="AB16" s="76">
        <f t="shared" si="9"/>
        <v>-0.23499999999998522</v>
      </c>
      <c r="AC16"/>
    </row>
    <row r="17" spans="1:29" x14ac:dyDescent="0.25">
      <c r="A17" s="3">
        <v>125</v>
      </c>
      <c r="B17" s="74">
        <v>2185890.2119999998</v>
      </c>
      <c r="C17" s="74">
        <v>6122120.0219999999</v>
      </c>
      <c r="D17" s="74">
        <v>183.48400000000001</v>
      </c>
      <c r="E17" s="11" t="s">
        <v>7</v>
      </c>
      <c r="F17" s="30">
        <v>184.18100000000001</v>
      </c>
      <c r="G17" s="30">
        <v>184.072</v>
      </c>
      <c r="H17" s="30">
        <v>184.12899999999999</v>
      </c>
      <c r="I17" s="30">
        <v>184.02699999999999</v>
      </c>
      <c r="J17" s="30">
        <v>183.97</v>
      </c>
      <c r="K17" s="30">
        <v>183.85599999999999</v>
      </c>
      <c r="L17" s="30">
        <v>183.87799999999999</v>
      </c>
      <c r="M17" s="74">
        <v>183.73</v>
      </c>
      <c r="N17" s="30">
        <v>183.66</v>
      </c>
      <c r="O17" s="74">
        <v>183.65600000000001</v>
      </c>
      <c r="P17" s="74">
        <f t="shared" si="0"/>
        <v>183.48400000000001</v>
      </c>
      <c r="Q17" s="30">
        <f t="shared" si="12"/>
        <v>-5.2000000000020918E-2</v>
      </c>
      <c r="R17" s="30">
        <f t="shared" si="15"/>
        <v>-0.15899999999999181</v>
      </c>
      <c r="S17" s="32">
        <f t="shared" si="1"/>
        <v>-9.200000000001296E-2</v>
      </c>
      <c r="T17" s="76">
        <f t="shared" si="2"/>
        <v>-0.21799999999998931</v>
      </c>
      <c r="U17" s="76">
        <f t="shared" si="3"/>
        <v>-0.17599999999998772</v>
      </c>
      <c r="V17" s="74">
        <f t="shared" si="11"/>
        <v>-0.13940000000000055</v>
      </c>
      <c r="W17" s="50">
        <f t="shared" si="5"/>
        <v>-4.5000000000015916E-2</v>
      </c>
      <c r="X17" s="32">
        <f t="shared" si="13"/>
        <v>-0.17099999999999227</v>
      </c>
      <c r="Y17" s="76">
        <f t="shared" si="6"/>
        <v>-0.12600000000000477</v>
      </c>
      <c r="Z17" s="76">
        <f t="shared" si="7"/>
        <v>-7.3999999999983856E-2</v>
      </c>
      <c r="AA17" s="76">
        <f t="shared" si="14"/>
        <v>-0.1039999999999992</v>
      </c>
      <c r="AB17" s="76">
        <f t="shared" si="9"/>
        <v>-0.17199999999999704</v>
      </c>
      <c r="AC17"/>
    </row>
    <row r="18" spans="1:29" x14ac:dyDescent="0.25">
      <c r="A18" s="3">
        <v>126</v>
      </c>
      <c r="B18" s="74">
        <v>2355392.8480000002</v>
      </c>
      <c r="C18" s="74">
        <v>6132094.6689999998</v>
      </c>
      <c r="D18" s="74">
        <v>167.179</v>
      </c>
      <c r="E18" s="11" t="s">
        <v>64</v>
      </c>
      <c r="F18" s="30">
        <v>167.376</v>
      </c>
      <c r="G18" s="30">
        <v>167.291</v>
      </c>
      <c r="H18" s="30">
        <v>167.29300000000001</v>
      </c>
      <c r="I18" s="30">
        <v>167.286</v>
      </c>
      <c r="J18" s="30">
        <v>167.17</v>
      </c>
      <c r="K18" s="30">
        <v>167.27699999999999</v>
      </c>
      <c r="L18" s="30">
        <v>167.35</v>
      </c>
      <c r="M18" s="74">
        <v>167.178</v>
      </c>
      <c r="N18" s="30">
        <v>167.12299999999999</v>
      </c>
      <c r="O18" s="74">
        <v>167.33799999999999</v>
      </c>
      <c r="P18" s="74">
        <f t="shared" si="0"/>
        <v>167.179</v>
      </c>
      <c r="Q18" s="30">
        <f t="shared" si="12"/>
        <v>-8.2999999999998408E-2</v>
      </c>
      <c r="R18" s="30">
        <f t="shared" si="15"/>
        <v>-0.12300000000001887</v>
      </c>
      <c r="S18" s="32">
        <f t="shared" si="1"/>
        <v>0.18000000000000682</v>
      </c>
      <c r="T18" s="76">
        <f t="shared" si="2"/>
        <v>-0.22700000000000387</v>
      </c>
      <c r="U18" s="76">
        <f t="shared" si="3"/>
        <v>5.6000000000011596E-2</v>
      </c>
      <c r="V18" s="74">
        <f t="shared" si="11"/>
        <v>-3.9400000000000546E-2</v>
      </c>
      <c r="W18" s="50">
        <f t="shared" si="5"/>
        <v>-4.9999999999954525E-3</v>
      </c>
      <c r="X18" s="32">
        <f t="shared" si="13"/>
        <v>-9.0000000000145519E-3</v>
      </c>
      <c r="Y18" s="76">
        <f t="shared" si="6"/>
        <v>-9.8999999999989541E-2</v>
      </c>
      <c r="Z18" s="76">
        <f t="shared" si="7"/>
        <v>0.15999999999999659</v>
      </c>
      <c r="AA18" s="76">
        <f t="shared" si="14"/>
        <v>1.1749999999999261E-2</v>
      </c>
      <c r="AB18" s="76">
        <f t="shared" si="9"/>
        <v>-0.15899999999999181</v>
      </c>
      <c r="AC18"/>
    </row>
    <row r="19" spans="1:29" x14ac:dyDescent="0.25">
      <c r="A19" s="3">
        <v>127</v>
      </c>
      <c r="B19" s="74">
        <v>2195250.7310000001</v>
      </c>
      <c r="C19" s="74">
        <v>6199772.7130000005</v>
      </c>
      <c r="D19" s="74">
        <v>182.09</v>
      </c>
      <c r="E19" s="11" t="s">
        <v>8</v>
      </c>
      <c r="F19" s="30">
        <v>182.87200000000001</v>
      </c>
      <c r="G19" s="30">
        <v>182.89500000000001</v>
      </c>
      <c r="H19" s="30">
        <v>182.821</v>
      </c>
      <c r="I19" s="30">
        <v>182.73599999999999</v>
      </c>
      <c r="J19" s="30">
        <v>182.64</v>
      </c>
      <c r="K19" s="30">
        <v>182.49799999999999</v>
      </c>
      <c r="L19" s="30">
        <v>182.52500000000001</v>
      </c>
      <c r="M19" s="74">
        <v>182.393</v>
      </c>
      <c r="N19" s="30">
        <v>182.30099999999999</v>
      </c>
      <c r="O19" s="74">
        <v>182.19200000000001</v>
      </c>
      <c r="P19" s="74">
        <f t="shared" si="0"/>
        <v>182.09</v>
      </c>
      <c r="Q19" s="30">
        <f t="shared" si="12"/>
        <v>-5.1000000000016144E-2</v>
      </c>
      <c r="R19" s="30">
        <f t="shared" si="15"/>
        <v>-0.1810000000000116</v>
      </c>
      <c r="S19" s="32">
        <f t="shared" si="1"/>
        <v>-0.11499999999998067</v>
      </c>
      <c r="T19" s="76">
        <f t="shared" si="2"/>
        <v>-0.22400000000001796</v>
      </c>
      <c r="U19" s="76">
        <f t="shared" si="3"/>
        <v>-0.21099999999998431</v>
      </c>
      <c r="V19" s="74">
        <f t="shared" si="11"/>
        <v>-0.15640000000000215</v>
      </c>
      <c r="W19" s="50">
        <f t="shared" si="5"/>
        <v>-0.15900000000002024</v>
      </c>
      <c r="X19" s="32">
        <f t="shared" si="13"/>
        <v>-0.23799999999999955</v>
      </c>
      <c r="Y19" s="76">
        <f t="shared" si="6"/>
        <v>-0.10499999999998977</v>
      </c>
      <c r="Z19" s="76">
        <f t="shared" si="7"/>
        <v>-0.20099999999999341</v>
      </c>
      <c r="AA19" s="76">
        <f t="shared" si="14"/>
        <v>-0.17575000000000074</v>
      </c>
      <c r="AB19" s="76">
        <f t="shared" si="9"/>
        <v>-0.10200000000000387</v>
      </c>
      <c r="AC19"/>
    </row>
    <row r="20" spans="1:29" x14ac:dyDescent="0.25">
      <c r="A20" s="64">
        <v>128</v>
      </c>
      <c r="B20" s="65">
        <v>2114491.9</v>
      </c>
      <c r="C20" s="65">
        <v>6074855.6780000003</v>
      </c>
      <c r="D20" s="65">
        <v>619.26</v>
      </c>
      <c r="E20" s="69" t="s">
        <v>9</v>
      </c>
      <c r="F20" s="30">
        <v>619.25699999999995</v>
      </c>
      <c r="G20" s="30">
        <v>619.26</v>
      </c>
      <c r="H20" s="30">
        <v>619.26</v>
      </c>
      <c r="I20" s="30">
        <v>619.26</v>
      </c>
      <c r="J20" s="30">
        <v>619.26</v>
      </c>
      <c r="K20" s="30">
        <v>619.26</v>
      </c>
      <c r="L20" s="30">
        <v>619.29999999999995</v>
      </c>
      <c r="M20" s="74">
        <v>619.29999999999995</v>
      </c>
      <c r="N20" s="30">
        <v>619.26</v>
      </c>
      <c r="O20" s="74">
        <v>619.26</v>
      </c>
      <c r="P20" s="74">
        <f t="shared" si="0"/>
        <v>619.26</v>
      </c>
      <c r="Q20" s="30">
        <f t="shared" si="12"/>
        <v>3.0000000000427463E-3</v>
      </c>
      <c r="R20" s="30">
        <f t="shared" si="15"/>
        <v>0</v>
      </c>
      <c r="S20" s="32">
        <f t="shared" si="1"/>
        <v>3.999999999996362E-2</v>
      </c>
      <c r="T20" s="76">
        <f t="shared" si="2"/>
        <v>-3.999999999996362E-2</v>
      </c>
      <c r="U20" s="76">
        <f t="shared" si="3"/>
        <v>0</v>
      </c>
      <c r="V20" s="74">
        <f t="shared" si="11"/>
        <v>6.0000000000854921E-4</v>
      </c>
      <c r="W20" s="50">
        <f t="shared" si="5"/>
        <v>0</v>
      </c>
      <c r="X20" s="32">
        <f t="shared" si="13"/>
        <v>0</v>
      </c>
      <c r="Y20" s="76">
        <f t="shared" si="6"/>
        <v>3.999999999996362E-2</v>
      </c>
      <c r="Z20" s="76">
        <f t="shared" si="7"/>
        <v>-3.999999999996362E-2</v>
      </c>
      <c r="AA20" s="76">
        <f t="shared" si="14"/>
        <v>0</v>
      </c>
      <c r="AB20" s="76">
        <f t="shared" si="9"/>
        <v>0</v>
      </c>
      <c r="AC20"/>
    </row>
    <row r="21" spans="1:29" x14ac:dyDescent="0.25">
      <c r="A21" s="3">
        <v>129</v>
      </c>
      <c r="B21" s="74">
        <v>2198475.4369999999</v>
      </c>
      <c r="C21" s="74">
        <v>6133714.0460000001</v>
      </c>
      <c r="D21" s="74">
        <v>145.43700000000001</v>
      </c>
      <c r="E21" s="11" t="s">
        <v>10</v>
      </c>
      <c r="F21" s="30">
        <v>146.36099999999999</v>
      </c>
      <c r="G21" s="30">
        <v>146.28</v>
      </c>
      <c r="H21" s="30">
        <v>146.29300000000001</v>
      </c>
      <c r="I21" s="30">
        <v>146.18199999999999</v>
      </c>
      <c r="J21" s="30">
        <v>146.07</v>
      </c>
      <c r="K21" s="30">
        <v>145.96199999999999</v>
      </c>
      <c r="L21" s="30">
        <v>145.98500000000001</v>
      </c>
      <c r="M21" s="74">
        <v>145.77199999999999</v>
      </c>
      <c r="N21" s="30">
        <v>145.715</v>
      </c>
      <c r="O21" s="74">
        <v>145.57499999999999</v>
      </c>
      <c r="P21" s="74">
        <f t="shared" si="0"/>
        <v>145.43700000000001</v>
      </c>
      <c r="Q21" s="30">
        <f t="shared" si="12"/>
        <v>-6.7999999999983629E-2</v>
      </c>
      <c r="R21" s="30">
        <f t="shared" si="15"/>
        <v>-0.22300000000001319</v>
      </c>
      <c r="S21" s="32">
        <f t="shared" si="1"/>
        <v>-8.4999999999979536E-2</v>
      </c>
      <c r="T21" s="76">
        <f t="shared" si="2"/>
        <v>-0.27000000000001023</v>
      </c>
      <c r="U21" s="76">
        <f t="shared" si="3"/>
        <v>-0.27799999999999159</v>
      </c>
      <c r="V21" s="74">
        <f t="shared" si="11"/>
        <v>-0.18479999999999563</v>
      </c>
      <c r="W21" s="50">
        <f t="shared" si="5"/>
        <v>-9.8000000000013188E-2</v>
      </c>
      <c r="X21" s="32">
        <f t="shared" si="13"/>
        <v>-0.21999999999999886</v>
      </c>
      <c r="Y21" s="76">
        <f t="shared" si="6"/>
        <v>-0.18999999999999773</v>
      </c>
      <c r="Z21" s="76">
        <f t="shared" si="7"/>
        <v>-0.19700000000000273</v>
      </c>
      <c r="AA21" s="76">
        <f t="shared" si="14"/>
        <v>-0.17625000000000313</v>
      </c>
      <c r="AB21" s="76">
        <f t="shared" si="9"/>
        <v>-0.13799999999997681</v>
      </c>
      <c r="AC21"/>
    </row>
    <row r="22" spans="1:29" x14ac:dyDescent="0.25">
      <c r="A22" s="3">
        <v>130</v>
      </c>
      <c r="B22" s="74">
        <v>2365903.818</v>
      </c>
      <c r="C22" s="74">
        <v>6000988.7869999995</v>
      </c>
      <c r="D22" s="74">
        <v>73.162999999999997</v>
      </c>
      <c r="E22" s="11" t="s">
        <v>11</v>
      </c>
      <c r="F22" s="30">
        <v>73.305000000000007</v>
      </c>
      <c r="G22" s="30">
        <v>73.260999999999996</v>
      </c>
      <c r="H22" s="30">
        <v>73.251000000000005</v>
      </c>
      <c r="I22" s="30">
        <v>73.168000000000006</v>
      </c>
      <c r="J22" s="30">
        <v>73.05</v>
      </c>
      <c r="K22" s="30">
        <v>73.331000000000003</v>
      </c>
      <c r="L22" s="30">
        <v>73.207999999999998</v>
      </c>
      <c r="M22" s="74">
        <v>73.128</v>
      </c>
      <c r="N22" s="30">
        <v>73.075999999999993</v>
      </c>
      <c r="O22" s="74">
        <v>73.138999999999996</v>
      </c>
      <c r="P22" s="74">
        <f t="shared" si="0"/>
        <v>73.162999999999997</v>
      </c>
      <c r="Q22" s="30">
        <f t="shared" si="12"/>
        <v>-5.4000000000002046E-2</v>
      </c>
      <c r="R22" s="30">
        <f t="shared" si="15"/>
        <v>-0.20100000000000762</v>
      </c>
      <c r="S22" s="32">
        <f t="shared" si="1"/>
        <v>0.15800000000000125</v>
      </c>
      <c r="T22" s="76">
        <f t="shared" si="2"/>
        <v>-0.132000000000005</v>
      </c>
      <c r="U22" s="76">
        <f t="shared" si="3"/>
        <v>8.7000000000003297E-2</v>
      </c>
      <c r="V22" s="74">
        <f t="shared" si="11"/>
        <v>-2.8400000000002024E-2</v>
      </c>
      <c r="W22" s="50">
        <f t="shared" si="5"/>
        <v>-9.2999999999989313E-2</v>
      </c>
      <c r="X22" s="32">
        <f t="shared" si="13"/>
        <v>0.1629999999999967</v>
      </c>
      <c r="Y22" s="76">
        <f t="shared" si="6"/>
        <v>-0.20300000000000296</v>
      </c>
      <c r="Z22" s="76">
        <f t="shared" si="7"/>
        <v>1.099999999999568E-2</v>
      </c>
      <c r="AA22" s="76">
        <f t="shared" si="14"/>
        <v>-3.0499999999999972E-2</v>
      </c>
      <c r="AB22" s="76">
        <f t="shared" si="9"/>
        <v>2.4000000000000909E-2</v>
      </c>
      <c r="AC22"/>
    </row>
    <row r="23" spans="1:29" x14ac:dyDescent="0.25">
      <c r="A23" s="3">
        <v>131</v>
      </c>
      <c r="B23" s="74">
        <v>2332746.3990000002</v>
      </c>
      <c r="C23" s="74">
        <v>6191751.9589999998</v>
      </c>
      <c r="D23" s="74">
        <v>242.88499999999999</v>
      </c>
      <c r="E23" s="11" t="s">
        <v>65</v>
      </c>
      <c r="F23" s="30">
        <v>243.12100000000001</v>
      </c>
      <c r="G23" s="30">
        <v>243.12100000000001</v>
      </c>
      <c r="H23" s="30">
        <v>243.142</v>
      </c>
      <c r="I23" s="30">
        <v>243.167</v>
      </c>
      <c r="J23" s="30">
        <v>243.09</v>
      </c>
      <c r="K23" s="30">
        <v>243.10499999999999</v>
      </c>
      <c r="L23" s="30">
        <v>243.072</v>
      </c>
      <c r="M23" s="74">
        <v>242.93</v>
      </c>
      <c r="N23" s="30">
        <v>242.84700000000001</v>
      </c>
      <c r="O23" s="74">
        <v>242.97800000000001</v>
      </c>
      <c r="P23" s="74">
        <f t="shared" si="0"/>
        <v>242.88499999999999</v>
      </c>
      <c r="Q23" s="30">
        <f t="shared" si="12"/>
        <v>2.0999999999986585E-2</v>
      </c>
      <c r="R23" s="30">
        <f t="shared" si="15"/>
        <v>-5.1999999999992497E-2</v>
      </c>
      <c r="S23" s="32">
        <f t="shared" si="1"/>
        <v>-1.8000000000000682E-2</v>
      </c>
      <c r="T23" s="76">
        <f t="shared" si="2"/>
        <v>-0.22499999999999432</v>
      </c>
      <c r="U23" s="76">
        <f t="shared" si="3"/>
        <v>3.7999999999982492E-2</v>
      </c>
      <c r="V23" s="74">
        <f t="shared" si="11"/>
        <v>-4.7200000000003683E-2</v>
      </c>
      <c r="W23" s="50">
        <f t="shared" si="5"/>
        <v>4.5999999999992269E-2</v>
      </c>
      <c r="X23" s="32">
        <f t="shared" si="13"/>
        <v>-6.2000000000011823E-2</v>
      </c>
      <c r="Y23" s="76">
        <f t="shared" si="6"/>
        <v>-0.17499999999998295</v>
      </c>
      <c r="Z23" s="76">
        <f t="shared" si="7"/>
        <v>4.8000000000001819E-2</v>
      </c>
      <c r="AA23" s="76">
        <f t="shared" si="14"/>
        <v>-3.5750000000000171E-2</v>
      </c>
      <c r="AB23" s="76">
        <f t="shared" si="9"/>
        <v>-9.3000000000017735E-2</v>
      </c>
      <c r="AC23"/>
    </row>
    <row r="24" spans="1:29" x14ac:dyDescent="0.25">
      <c r="A24" s="3">
        <v>132</v>
      </c>
      <c r="B24" s="74">
        <v>2249201.6239999998</v>
      </c>
      <c r="C24" s="74">
        <v>6122773.9019999998</v>
      </c>
      <c r="D24" s="74">
        <v>124.64400000000001</v>
      </c>
      <c r="E24" s="11" t="s">
        <v>12</v>
      </c>
      <c r="F24" s="30">
        <v>127.13800000000001</v>
      </c>
      <c r="G24" s="30">
        <v>126.861</v>
      </c>
      <c r="H24" s="30">
        <v>126.771</v>
      </c>
      <c r="I24" s="30">
        <v>126.303</v>
      </c>
      <c r="J24" s="30">
        <v>126.17</v>
      </c>
      <c r="K24" s="30">
        <v>125.839</v>
      </c>
      <c r="L24" s="30">
        <v>125.732</v>
      </c>
      <c r="M24" s="74">
        <v>125.224</v>
      </c>
      <c r="N24" s="30">
        <v>125.057</v>
      </c>
      <c r="O24" s="74">
        <v>124.84699999999999</v>
      </c>
      <c r="P24" s="74">
        <f t="shared" si="0"/>
        <v>124.64400000000001</v>
      </c>
      <c r="Q24" s="30">
        <f t="shared" si="12"/>
        <v>-0.36700000000000443</v>
      </c>
      <c r="R24" s="30">
        <f t="shared" si="15"/>
        <v>-0.60099999999999909</v>
      </c>
      <c r="S24" s="32">
        <f t="shared" si="1"/>
        <v>-0.43800000000000239</v>
      </c>
      <c r="T24" s="76">
        <f t="shared" si="2"/>
        <v>-0.67499999999999716</v>
      </c>
      <c r="U24" s="76">
        <f t="shared" si="3"/>
        <v>-0.4129999999999967</v>
      </c>
      <c r="V24" s="74">
        <f t="shared" si="11"/>
        <v>-0.49879999999999997</v>
      </c>
      <c r="W24" s="50">
        <f t="shared" si="5"/>
        <v>-0.55800000000000693</v>
      </c>
      <c r="X24" s="32">
        <f t="shared" si="13"/>
        <v>-0.46399999999999864</v>
      </c>
      <c r="Y24" s="76">
        <f t="shared" si="6"/>
        <v>-0.61499999999999488</v>
      </c>
      <c r="Z24" s="76">
        <f t="shared" si="7"/>
        <v>-0.37700000000000955</v>
      </c>
      <c r="AA24" s="76">
        <f t="shared" si="14"/>
        <v>-0.5035000000000025</v>
      </c>
      <c r="AB24" s="76">
        <f t="shared" si="9"/>
        <v>-0.20299999999998875</v>
      </c>
      <c r="AC24"/>
    </row>
    <row r="25" spans="1:29" x14ac:dyDescent="0.25">
      <c r="A25" s="3">
        <v>133</v>
      </c>
      <c r="B25" s="74">
        <v>2273311.3909999998</v>
      </c>
      <c r="C25" s="74">
        <v>6111332.1179999998</v>
      </c>
      <c r="D25" s="74">
        <v>120</v>
      </c>
      <c r="E25" s="11" t="s">
        <v>13</v>
      </c>
      <c r="F25" s="30">
        <v>122.277</v>
      </c>
      <c r="G25" s="30">
        <v>122.158</v>
      </c>
      <c r="H25" s="30">
        <v>121.943</v>
      </c>
      <c r="I25" s="30">
        <v>121.664</v>
      </c>
      <c r="J25" s="30">
        <v>121.33</v>
      </c>
      <c r="K25" s="30">
        <v>121.255</v>
      </c>
      <c r="L25" s="30">
        <v>121.07</v>
      </c>
      <c r="M25" s="74">
        <v>120.70399999999999</v>
      </c>
      <c r="N25" s="30">
        <v>120.44</v>
      </c>
      <c r="O25" s="74">
        <v>120.389</v>
      </c>
      <c r="P25" s="74">
        <f t="shared" si="0"/>
        <v>120</v>
      </c>
      <c r="Q25" s="30">
        <f t="shared" si="12"/>
        <v>-0.33400000000000318</v>
      </c>
      <c r="R25" s="30">
        <f t="shared" si="15"/>
        <v>-0.61299999999999955</v>
      </c>
      <c r="S25" s="32">
        <f t="shared" si="1"/>
        <v>-0.26000000000000512</v>
      </c>
      <c r="T25" s="76">
        <f t="shared" si="2"/>
        <v>-0.62999999999999545</v>
      </c>
      <c r="U25" s="76">
        <f t="shared" si="3"/>
        <v>-0.43999999999999773</v>
      </c>
      <c r="V25" s="74">
        <f t="shared" si="11"/>
        <v>-0.45540000000000019</v>
      </c>
      <c r="W25" s="50">
        <f t="shared" si="5"/>
        <v>-0.49399999999999977</v>
      </c>
      <c r="X25" s="32">
        <f t="shared" si="13"/>
        <v>-0.40900000000000603</v>
      </c>
      <c r="Y25" s="76">
        <f t="shared" si="6"/>
        <v>-0.55100000000000193</v>
      </c>
      <c r="Z25" s="76">
        <f t="shared" si="7"/>
        <v>-0.31499999999999773</v>
      </c>
      <c r="AA25" s="76">
        <f t="shared" si="14"/>
        <v>-0.44225000000000136</v>
      </c>
      <c r="AB25" s="76">
        <f t="shared" si="9"/>
        <v>-0.38899999999999579</v>
      </c>
      <c r="AC25"/>
    </row>
    <row r="26" spans="1:29" x14ac:dyDescent="0.25">
      <c r="A26" s="3">
        <v>134</v>
      </c>
      <c r="B26" s="74">
        <v>2202620.4270000001</v>
      </c>
      <c r="C26" s="74">
        <v>6330007.54</v>
      </c>
      <c r="D26" s="74">
        <v>289.90300000000002</v>
      </c>
      <c r="E26" s="11" t="s">
        <v>66</v>
      </c>
      <c r="F26" s="30">
        <v>289.99900000000002</v>
      </c>
      <c r="G26" s="30">
        <v>289.94099999999997</v>
      </c>
      <c r="H26" s="30">
        <v>289.92399999999998</v>
      </c>
      <c r="I26" s="30">
        <v>289.839</v>
      </c>
      <c r="J26" s="30">
        <v>289.92</v>
      </c>
      <c r="K26" s="30">
        <v>290.01799999999997</v>
      </c>
      <c r="L26" s="30">
        <v>289.964</v>
      </c>
      <c r="M26" s="74">
        <v>289.887</v>
      </c>
      <c r="N26" s="30">
        <v>289.98599999999999</v>
      </c>
      <c r="O26" s="74">
        <v>289.89999999999998</v>
      </c>
      <c r="P26" s="74">
        <f t="shared" si="0"/>
        <v>289.90300000000002</v>
      </c>
      <c r="Q26" s="30">
        <f t="shared" si="12"/>
        <v>-7.5000000000045475E-2</v>
      </c>
      <c r="R26" s="30">
        <f t="shared" si="15"/>
        <v>-3.999999999962256E-3</v>
      </c>
      <c r="S26" s="32">
        <f t="shared" si="1"/>
        <v>4.399999999998272E-2</v>
      </c>
      <c r="T26" s="76">
        <f t="shared" si="2"/>
        <v>2.199999999999136E-2</v>
      </c>
      <c r="U26" s="76">
        <f t="shared" si="3"/>
        <v>-8.2999999999969987E-2</v>
      </c>
      <c r="V26" s="74">
        <f t="shared" si="11"/>
        <v>-1.9200000000000727E-2</v>
      </c>
      <c r="W26" s="50">
        <f t="shared" si="5"/>
        <v>-0.10199999999997544</v>
      </c>
      <c r="X26" s="32">
        <f t="shared" si="13"/>
        <v>0.17899999999997362</v>
      </c>
      <c r="Y26" s="76">
        <f t="shared" si="6"/>
        <v>-0.13099999999997181</v>
      </c>
      <c r="Z26" s="76">
        <f t="shared" si="7"/>
        <v>1.2999999999976808E-2</v>
      </c>
      <c r="AA26" s="76">
        <f t="shared" si="14"/>
        <v>-1.0249999999999204E-2</v>
      </c>
      <c r="AB26" s="76">
        <f t="shared" si="9"/>
        <v>3.0000000000427463E-3</v>
      </c>
      <c r="AC26"/>
    </row>
    <row r="27" spans="1:29" x14ac:dyDescent="0.25">
      <c r="A27" s="3">
        <v>135</v>
      </c>
      <c r="B27" s="74">
        <v>2280213.4920000001</v>
      </c>
      <c r="C27" s="74">
        <v>6203601.8669999996</v>
      </c>
      <c r="D27" s="74">
        <v>234.84100000000001</v>
      </c>
      <c r="E27" s="11" t="s">
        <v>52</v>
      </c>
      <c r="F27" s="30">
        <v>236.71799999999999</v>
      </c>
      <c r="G27" s="30">
        <v>236.596</v>
      </c>
      <c r="H27" s="30">
        <v>236.54300000000001</v>
      </c>
      <c r="I27" s="30">
        <v>236.38300000000001</v>
      </c>
      <c r="J27" s="30">
        <v>236.27</v>
      </c>
      <c r="K27" s="30">
        <v>235.85300000000001</v>
      </c>
      <c r="L27" s="30">
        <v>235.74100000000001</v>
      </c>
      <c r="M27" s="74">
        <v>235.32599999999999</v>
      </c>
      <c r="N27" s="30">
        <v>235.1</v>
      </c>
      <c r="O27" s="74">
        <v>234.98699999999999</v>
      </c>
      <c r="P27" s="74">
        <f t="shared" si="0"/>
        <v>234.84100000000001</v>
      </c>
      <c r="Q27" s="30">
        <f t="shared" si="12"/>
        <v>-0.17499999999998295</v>
      </c>
      <c r="R27" s="30">
        <f t="shared" si="15"/>
        <v>-0.27299999999999613</v>
      </c>
      <c r="S27" s="32">
        <f t="shared" si="1"/>
        <v>-0.52899999999999636</v>
      </c>
      <c r="T27" s="76">
        <f t="shared" si="2"/>
        <v>-0.64100000000001955</v>
      </c>
      <c r="U27" s="76">
        <f t="shared" si="3"/>
        <v>-0.25899999999998613</v>
      </c>
      <c r="V27" s="74">
        <f t="shared" si="11"/>
        <v>-0.37539999999999624</v>
      </c>
      <c r="W27" s="50">
        <f t="shared" si="5"/>
        <v>-0.21299999999999386</v>
      </c>
      <c r="X27" s="32">
        <f t="shared" si="13"/>
        <v>-0.53000000000000114</v>
      </c>
      <c r="Y27" s="76">
        <f t="shared" si="6"/>
        <v>-0.52700000000001523</v>
      </c>
      <c r="Z27" s="76">
        <f t="shared" si="7"/>
        <v>-0.33899999999999864</v>
      </c>
      <c r="AA27" s="76">
        <f t="shared" si="14"/>
        <v>-0.40225000000000222</v>
      </c>
      <c r="AB27" s="76">
        <f t="shared" si="9"/>
        <v>-0.14599999999998658</v>
      </c>
      <c r="AC27"/>
    </row>
    <row r="28" spans="1:29" x14ac:dyDescent="0.25">
      <c r="A28" s="3">
        <v>137</v>
      </c>
      <c r="B28" s="74">
        <v>2271706.443</v>
      </c>
      <c r="C28" s="74">
        <v>6053044.1660000002</v>
      </c>
      <c r="D28" s="74">
        <v>100.435</v>
      </c>
      <c r="E28" s="11" t="s">
        <v>53</v>
      </c>
      <c r="F28" s="30">
        <v>101.04900000000001</v>
      </c>
      <c r="G28" s="30">
        <v>101.02800000000001</v>
      </c>
      <c r="H28" s="30">
        <v>100.96</v>
      </c>
      <c r="I28" s="30">
        <v>100.9</v>
      </c>
      <c r="J28" s="30">
        <v>100.87</v>
      </c>
      <c r="K28" s="30">
        <v>100.746</v>
      </c>
      <c r="L28" s="30">
        <v>100.66800000000001</v>
      </c>
      <c r="M28" s="74">
        <v>100.64</v>
      </c>
      <c r="N28" s="30">
        <v>100.548</v>
      </c>
      <c r="O28" s="74">
        <v>100.467</v>
      </c>
      <c r="P28" s="74">
        <f t="shared" si="0"/>
        <v>100.435</v>
      </c>
      <c r="Q28" s="30">
        <f t="shared" si="12"/>
        <v>-8.9000000000012847E-2</v>
      </c>
      <c r="R28" s="30">
        <f t="shared" si="15"/>
        <v>-8.99999999999892E-2</v>
      </c>
      <c r="S28" s="32">
        <f t="shared" si="1"/>
        <v>-0.20199999999999818</v>
      </c>
      <c r="T28" s="76">
        <f t="shared" si="2"/>
        <v>-0.12000000000000455</v>
      </c>
      <c r="U28" s="76">
        <f t="shared" si="3"/>
        <v>-0.11299999999999955</v>
      </c>
      <c r="V28" s="74">
        <f t="shared" si="11"/>
        <v>-0.12280000000000087</v>
      </c>
      <c r="W28" s="50">
        <f t="shared" si="5"/>
        <v>-0.12800000000000011</v>
      </c>
      <c r="X28" s="32">
        <f t="shared" si="13"/>
        <v>-0.15400000000001057</v>
      </c>
      <c r="Y28" s="76">
        <f t="shared" si="6"/>
        <v>-0.10599999999999454</v>
      </c>
      <c r="Z28" s="76">
        <f t="shared" si="7"/>
        <v>-0.17300000000000182</v>
      </c>
      <c r="AA28" s="76">
        <f t="shared" si="14"/>
        <v>-0.14025000000000176</v>
      </c>
      <c r="AB28" s="76">
        <f t="shared" si="9"/>
        <v>-3.1999999999996476E-2</v>
      </c>
      <c r="AC28"/>
    </row>
    <row r="29" spans="1:29" x14ac:dyDescent="0.25">
      <c r="A29" s="3">
        <v>138</v>
      </c>
      <c r="B29" s="74">
        <v>2423374.0499999998</v>
      </c>
      <c r="C29" s="74">
        <v>5929562.7960000001</v>
      </c>
      <c r="D29" s="74">
        <v>239.06299999999999</v>
      </c>
      <c r="E29" s="11" t="s">
        <v>14</v>
      </c>
      <c r="F29" s="30">
        <v>239.114</v>
      </c>
      <c r="G29" s="30">
        <v>239.11</v>
      </c>
      <c r="H29" s="30">
        <v>239.07400000000001</v>
      </c>
      <c r="I29" s="30">
        <v>239.006</v>
      </c>
      <c r="J29" s="30">
        <v>238.86</v>
      </c>
      <c r="K29" s="30">
        <v>239.268</v>
      </c>
      <c r="L29" s="30">
        <v>239.10400000000001</v>
      </c>
      <c r="M29" s="74">
        <v>239.08500000000001</v>
      </c>
      <c r="N29" s="30">
        <v>238.96199999999999</v>
      </c>
      <c r="O29" s="74">
        <v>239.11799999999999</v>
      </c>
      <c r="P29" s="74">
        <f t="shared" si="0"/>
        <v>239.06299999999999</v>
      </c>
      <c r="Q29" s="30">
        <f t="shared" si="12"/>
        <v>-3.9999999999992042E-2</v>
      </c>
      <c r="R29" s="30">
        <f t="shared" si="15"/>
        <v>-0.21399999999999864</v>
      </c>
      <c r="S29" s="32">
        <f t="shared" si="1"/>
        <v>0.24399999999999977</v>
      </c>
      <c r="T29" s="76">
        <f t="shared" si="2"/>
        <v>-0.14200000000002433</v>
      </c>
      <c r="U29" s="76">
        <f t="shared" si="3"/>
        <v>0.10099999999999909</v>
      </c>
      <c r="V29" s="74">
        <f t="shared" si="11"/>
        <v>-1.0200000000003229E-2</v>
      </c>
      <c r="W29" s="50">
        <f t="shared" si="5"/>
        <v>-0.10400000000001342</v>
      </c>
      <c r="X29" s="32">
        <f t="shared" si="13"/>
        <v>0.26200000000000045</v>
      </c>
      <c r="Y29" s="76">
        <f t="shared" si="6"/>
        <v>-0.18299999999999272</v>
      </c>
      <c r="Z29" s="76">
        <f t="shared" si="7"/>
        <v>3.299999999998704E-2</v>
      </c>
      <c r="AA29" s="76">
        <f t="shared" si="14"/>
        <v>1.9999999999953388E-3</v>
      </c>
      <c r="AB29" s="76">
        <f t="shared" si="9"/>
        <v>-5.5000000000006821E-2</v>
      </c>
      <c r="AC29"/>
    </row>
    <row r="30" spans="1:29" x14ac:dyDescent="0.25">
      <c r="A30" s="3">
        <v>139</v>
      </c>
      <c r="B30" s="74">
        <v>2099649.6490000002</v>
      </c>
      <c r="C30" s="74">
        <v>6250235.023</v>
      </c>
      <c r="D30" s="74">
        <v>185.762</v>
      </c>
      <c r="E30" s="11" t="s">
        <v>15</v>
      </c>
      <c r="F30" s="30">
        <v>186.98500000000001</v>
      </c>
      <c r="G30" s="30">
        <v>186.81399999999999</v>
      </c>
      <c r="H30" s="30">
        <v>186.88900000000001</v>
      </c>
      <c r="I30" s="30">
        <v>186.63900000000001</v>
      </c>
      <c r="J30" s="30">
        <v>186.56</v>
      </c>
      <c r="K30" s="30">
        <v>186.334</v>
      </c>
      <c r="L30" s="30">
        <v>186.32400000000001</v>
      </c>
      <c r="M30" s="74">
        <v>186.083</v>
      </c>
      <c r="N30" s="30">
        <v>186.08799999999999</v>
      </c>
      <c r="O30" s="74">
        <v>185.74299999999999</v>
      </c>
      <c r="P30" s="74">
        <f t="shared" si="0"/>
        <v>185.762</v>
      </c>
      <c r="Q30" s="30">
        <f t="shared" si="12"/>
        <v>-9.6000000000003638E-2</v>
      </c>
      <c r="R30" s="30">
        <f t="shared" si="15"/>
        <v>-0.32900000000000773</v>
      </c>
      <c r="S30" s="32">
        <f t="shared" si="1"/>
        <v>-0.23599999999999</v>
      </c>
      <c r="T30" s="76">
        <f t="shared" si="2"/>
        <v>-0.23600000000001842</v>
      </c>
      <c r="U30" s="76">
        <f t="shared" si="3"/>
        <v>-0.32599999999999341</v>
      </c>
      <c r="V30" s="74">
        <f t="shared" si="11"/>
        <v>-0.24460000000000265</v>
      </c>
      <c r="W30" s="50">
        <f t="shared" si="5"/>
        <v>-0.17499999999998295</v>
      </c>
      <c r="X30" s="32">
        <f t="shared" si="13"/>
        <v>-0.30500000000000682</v>
      </c>
      <c r="Y30" s="76">
        <f t="shared" si="6"/>
        <v>-0.25100000000000477</v>
      </c>
      <c r="Z30" s="76">
        <f t="shared" si="7"/>
        <v>-0.34000000000000341</v>
      </c>
      <c r="AA30" s="76">
        <f t="shared" si="14"/>
        <v>-0.26774999999999949</v>
      </c>
      <c r="AB30" s="76">
        <f t="shared" si="9"/>
        <v>1.9000000000005457E-2</v>
      </c>
      <c r="AC30"/>
    </row>
    <row r="31" spans="1:29" x14ac:dyDescent="0.25">
      <c r="A31" s="3">
        <v>140</v>
      </c>
      <c r="B31" s="74">
        <v>2172846.92</v>
      </c>
      <c r="C31" s="74">
        <v>6309610.2599999998</v>
      </c>
      <c r="D31" s="74">
        <v>292.27999999999997</v>
      </c>
      <c r="E31" s="11" t="s">
        <v>16</v>
      </c>
      <c r="F31" s="30">
        <v>292.40800000000002</v>
      </c>
      <c r="G31" s="30">
        <v>292.33800000000002</v>
      </c>
      <c r="H31" s="30">
        <v>292.40800000000002</v>
      </c>
      <c r="I31" s="30">
        <v>292.31599999999997</v>
      </c>
      <c r="J31" s="30">
        <v>292.37</v>
      </c>
      <c r="K31" s="30">
        <v>292.39800000000002</v>
      </c>
      <c r="L31" s="30">
        <v>292.36399999999998</v>
      </c>
      <c r="M31" s="74">
        <v>292.23899999999998</v>
      </c>
      <c r="N31" s="30">
        <v>292.358</v>
      </c>
      <c r="O31" s="74">
        <v>292.22500000000002</v>
      </c>
      <c r="P31" s="74">
        <f t="shared" si="0"/>
        <v>292.27999999999997</v>
      </c>
      <c r="Q31" s="30">
        <f t="shared" si="12"/>
        <v>0</v>
      </c>
      <c r="R31" s="30">
        <f t="shared" si="15"/>
        <v>-3.8000000000010914E-2</v>
      </c>
      <c r="S31" s="32">
        <f t="shared" si="1"/>
        <v>-6.0000000000286491E-3</v>
      </c>
      <c r="T31" s="76">
        <f t="shared" si="2"/>
        <v>-5.9999999999718057E-3</v>
      </c>
      <c r="U31" s="76">
        <f t="shared" si="3"/>
        <v>-7.8000000000031378E-2</v>
      </c>
      <c r="V31" s="74">
        <f t="shared" si="11"/>
        <v>-2.560000000000855E-2</v>
      </c>
      <c r="W31" s="50">
        <f t="shared" si="5"/>
        <v>-2.2000000000048203E-2</v>
      </c>
      <c r="X31" s="32">
        <f t="shared" si="13"/>
        <v>8.2000000000050477E-2</v>
      </c>
      <c r="Y31" s="76">
        <f t="shared" si="6"/>
        <v>-0.15900000000004866</v>
      </c>
      <c r="Z31" s="76">
        <f t="shared" si="7"/>
        <v>-1.3999999999953161E-2</v>
      </c>
      <c r="AA31" s="76">
        <f t="shared" si="14"/>
        <v>-2.8249999999999886E-2</v>
      </c>
      <c r="AB31" s="76">
        <f t="shared" si="9"/>
        <v>5.4999999999949978E-2</v>
      </c>
      <c r="AC31"/>
    </row>
    <row r="32" spans="1:29" x14ac:dyDescent="0.25">
      <c r="A32" s="3">
        <v>141</v>
      </c>
      <c r="B32" s="74">
        <v>2207496.6690000002</v>
      </c>
      <c r="C32" s="74">
        <v>6274591.7280000001</v>
      </c>
      <c r="D32" s="74">
        <v>285.03899999999999</v>
      </c>
      <c r="E32" s="11" t="s">
        <v>67</v>
      </c>
      <c r="F32" s="30">
        <v>285.40899999999999</v>
      </c>
      <c r="G32" s="30">
        <v>285.28699999999998</v>
      </c>
      <c r="H32" s="30">
        <v>285.29199999999997</v>
      </c>
      <c r="I32" s="30">
        <v>285.26799999999997</v>
      </c>
      <c r="J32" s="30">
        <v>285.24</v>
      </c>
      <c r="K32" s="30">
        <v>285.15699999999998</v>
      </c>
      <c r="L32" s="30">
        <v>285.18900000000002</v>
      </c>
      <c r="M32" s="74">
        <v>285.11399999999998</v>
      </c>
      <c r="N32" s="30">
        <v>285.12</v>
      </c>
      <c r="O32" s="74">
        <v>284.99700000000001</v>
      </c>
      <c r="P32" s="74">
        <f t="shared" si="0"/>
        <v>285.03899999999999</v>
      </c>
      <c r="Q32" s="30">
        <f t="shared" si="12"/>
        <v>-0.11700000000001864</v>
      </c>
      <c r="R32" s="30">
        <f t="shared" si="15"/>
        <v>-5.1999999999964075E-2</v>
      </c>
      <c r="S32" s="32">
        <f t="shared" si="1"/>
        <v>-5.0999999999987722E-2</v>
      </c>
      <c r="T32" s="76">
        <f t="shared" si="2"/>
        <v>-6.9000000000016826E-2</v>
      </c>
      <c r="U32" s="76">
        <f t="shared" si="3"/>
        <v>-8.100000000001728E-2</v>
      </c>
      <c r="V32" s="74">
        <f t="shared" si="11"/>
        <v>-7.4000000000000912E-2</v>
      </c>
      <c r="W32" s="50">
        <f t="shared" si="5"/>
        <v>-1.9000000000005457E-2</v>
      </c>
      <c r="X32" s="32">
        <f t="shared" si="13"/>
        <v>-0.11099999999999</v>
      </c>
      <c r="Y32" s="76">
        <f t="shared" si="6"/>
        <v>-4.3000000000006366E-2</v>
      </c>
      <c r="Z32" s="76">
        <f t="shared" si="7"/>
        <v>-0.1169999999999618</v>
      </c>
      <c r="AA32" s="76">
        <f t="shared" si="14"/>
        <v>-7.2499999999990905E-2</v>
      </c>
      <c r="AB32" s="76">
        <f t="shared" si="9"/>
        <v>4.199999999997317E-2</v>
      </c>
      <c r="AC32"/>
    </row>
    <row r="33" spans="1:29" x14ac:dyDescent="0.25">
      <c r="A33" s="3">
        <v>142</v>
      </c>
      <c r="B33" s="74">
        <v>2239184.3020000001</v>
      </c>
      <c r="C33" s="74">
        <v>6329798.0250000004</v>
      </c>
      <c r="D33" s="74">
        <v>430.38799999999998</v>
      </c>
      <c r="E33" s="11" t="s">
        <v>54</v>
      </c>
      <c r="F33" s="30">
        <v>430.39600000000002</v>
      </c>
      <c r="G33" s="30">
        <v>430.37799999999999</v>
      </c>
      <c r="H33" s="30">
        <v>430.30799999999999</v>
      </c>
      <c r="I33" s="30">
        <v>430.30799999999999</v>
      </c>
      <c r="J33" s="30">
        <v>430.36</v>
      </c>
      <c r="K33" s="30">
        <v>430.38299999999998</v>
      </c>
      <c r="L33" s="30">
        <v>430.28100000000001</v>
      </c>
      <c r="M33" s="74">
        <v>430.41300000000001</v>
      </c>
      <c r="N33" s="30">
        <v>430.42700000000002</v>
      </c>
      <c r="O33" s="74">
        <v>430.38900000000001</v>
      </c>
      <c r="P33" s="74">
        <f t="shared" si="0"/>
        <v>430.38799999999998</v>
      </c>
      <c r="Q33" s="30">
        <f t="shared" si="12"/>
        <v>-8.8000000000022283E-2</v>
      </c>
      <c r="R33" s="30">
        <f t="shared" si="15"/>
        <v>5.2000000000020918E-2</v>
      </c>
      <c r="S33" s="32">
        <f t="shared" si="1"/>
        <v>-7.9000000000007731E-2</v>
      </c>
      <c r="T33" s="76">
        <f t="shared" si="2"/>
        <v>0.14600000000001501</v>
      </c>
      <c r="U33" s="76">
        <f t="shared" si="3"/>
        <v>-3.900000000004411E-2</v>
      </c>
      <c r="V33" s="74">
        <f t="shared" si="11"/>
        <v>-1.6000000000076398E-3</v>
      </c>
      <c r="W33" s="50">
        <f t="shared" si="5"/>
        <v>-6.9999999999993179E-2</v>
      </c>
      <c r="X33" s="32">
        <f t="shared" si="13"/>
        <v>7.4999999999988631E-2</v>
      </c>
      <c r="Y33" s="76">
        <f t="shared" si="6"/>
        <v>3.0000000000029559E-2</v>
      </c>
      <c r="Z33" s="76">
        <f t="shared" si="7"/>
        <v>-2.4000000000000909E-2</v>
      </c>
      <c r="AA33" s="76">
        <f t="shared" si="14"/>
        <v>2.7500000000060254E-3</v>
      </c>
      <c r="AB33" s="76">
        <f t="shared" si="9"/>
        <v>-1.0000000000331966E-3</v>
      </c>
      <c r="AC33"/>
    </row>
    <row r="34" spans="1:29" x14ac:dyDescent="0.25">
      <c r="A34" s="3">
        <v>143</v>
      </c>
      <c r="B34" s="74">
        <v>2282575.5419999999</v>
      </c>
      <c r="C34" s="74">
        <v>6342236.4409999996</v>
      </c>
      <c r="D34" s="74">
        <v>1107.105</v>
      </c>
      <c r="E34" s="11" t="s">
        <v>55</v>
      </c>
      <c r="F34" s="30">
        <v>1107.192</v>
      </c>
      <c r="G34" s="30"/>
      <c r="H34" s="30"/>
      <c r="I34" s="30"/>
      <c r="J34" s="30">
        <v>1107.123</v>
      </c>
      <c r="K34" s="30">
        <v>1107.172</v>
      </c>
      <c r="L34" s="30">
        <v>1107.047</v>
      </c>
      <c r="M34" s="74">
        <v>1107.1369999999999</v>
      </c>
      <c r="N34" s="30">
        <v>1107.165</v>
      </c>
      <c r="O34" s="74">
        <v>1107.2619999999999</v>
      </c>
      <c r="P34" s="74">
        <f t="shared" si="0"/>
        <v>1107.105</v>
      </c>
      <c r="Q34" s="30"/>
      <c r="R34" s="30"/>
      <c r="S34" s="32">
        <f t="shared" si="1"/>
        <v>-7.6000000000021828E-2</v>
      </c>
      <c r="T34" s="76">
        <f t="shared" si="2"/>
        <v>0.11799999999993815</v>
      </c>
      <c r="U34" s="76">
        <f t="shared" si="3"/>
        <v>-5.999999999994543E-2</v>
      </c>
      <c r="V34" s="74">
        <f t="shared" si="11"/>
        <v>-1.7399999999997817E-2</v>
      </c>
      <c r="W34" s="50"/>
      <c r="X34" s="31"/>
      <c r="Y34" s="76">
        <f t="shared" si="6"/>
        <v>-3.5000000000081855E-2</v>
      </c>
      <c r="Z34" s="76">
        <f t="shared" si="7"/>
        <v>0.125</v>
      </c>
      <c r="AA34" s="75">
        <f>(O34-K34)/2</f>
        <v>4.4999999999959073E-2</v>
      </c>
      <c r="AB34" s="76">
        <f t="shared" si="9"/>
        <v>-0.15699999999992542</v>
      </c>
      <c r="AC34"/>
    </row>
    <row r="35" spans="1:29" x14ac:dyDescent="0.25">
      <c r="A35" s="3">
        <v>144</v>
      </c>
      <c r="B35" s="74">
        <v>2221992.4309999999</v>
      </c>
      <c r="C35" s="74">
        <v>6029550.824</v>
      </c>
      <c r="D35" s="74">
        <v>314.09800000000001</v>
      </c>
      <c r="E35" s="11" t="s">
        <v>17</v>
      </c>
      <c r="F35" s="30">
        <v>314.23500000000001</v>
      </c>
      <c r="G35" s="30">
        <v>314.30799999999999</v>
      </c>
      <c r="H35" s="30">
        <v>314.26499999999999</v>
      </c>
      <c r="I35" s="30">
        <v>314.25900000000001</v>
      </c>
      <c r="J35" s="30">
        <v>314.20999999999998</v>
      </c>
      <c r="K35" s="30">
        <v>314.10300000000001</v>
      </c>
      <c r="L35" s="30">
        <v>314.17899999999997</v>
      </c>
      <c r="M35" s="74">
        <v>314.14999999999998</v>
      </c>
      <c r="N35" s="30">
        <v>314.142</v>
      </c>
      <c r="O35" s="74">
        <v>314.09399999999999</v>
      </c>
      <c r="P35" s="74">
        <f t="shared" si="0"/>
        <v>314.09800000000001</v>
      </c>
      <c r="Q35" s="30">
        <f t="shared" ref="Q35:Q39" si="16">H35-F35</f>
        <v>2.9999999999972715E-2</v>
      </c>
      <c r="R35" s="30">
        <f t="shared" ref="R35:R39" si="17">J35-H35</f>
        <v>-5.5000000000006821E-2</v>
      </c>
      <c r="S35" s="32">
        <f t="shared" si="1"/>
        <v>-3.1000000000005912E-2</v>
      </c>
      <c r="T35" s="76">
        <f t="shared" si="2"/>
        <v>-3.6999999999977717E-2</v>
      </c>
      <c r="U35" s="76">
        <f t="shared" si="3"/>
        <v>-4.399999999998272E-2</v>
      </c>
      <c r="V35" s="74">
        <f t="shared" si="11"/>
        <v>-2.7400000000000091E-2</v>
      </c>
      <c r="W35" s="50">
        <f t="shared" si="5"/>
        <v>-4.8999999999978172E-2</v>
      </c>
      <c r="X35" s="32">
        <f>K35-I35</f>
        <v>-0.15600000000000591</v>
      </c>
      <c r="Y35" s="76">
        <f t="shared" si="6"/>
        <v>4.6999999999968622E-2</v>
      </c>
      <c r="Z35" s="76">
        <f t="shared" si="7"/>
        <v>-5.5999999999983174E-2</v>
      </c>
      <c r="AA35" s="76">
        <f t="shared" si="14"/>
        <v>-5.3499999999999659E-2</v>
      </c>
      <c r="AB35" s="76">
        <f t="shared" si="9"/>
        <v>4.0000000000190994E-3</v>
      </c>
      <c r="AC35"/>
    </row>
    <row r="36" spans="1:29" x14ac:dyDescent="0.25">
      <c r="A36" s="64">
        <v>145</v>
      </c>
      <c r="B36" s="65">
        <v>2199134.5099999998</v>
      </c>
      <c r="C36" s="65">
        <v>6397420.4000000004</v>
      </c>
      <c r="D36" s="65">
        <v>494.09</v>
      </c>
      <c r="E36" s="69" t="s">
        <v>18</v>
      </c>
      <c r="F36" s="30">
        <v>494.09399999999999</v>
      </c>
      <c r="G36" s="30">
        <v>494.09</v>
      </c>
      <c r="H36" s="30">
        <v>494.09</v>
      </c>
      <c r="I36" s="30">
        <v>494.09</v>
      </c>
      <c r="J36" s="30">
        <v>494.09</v>
      </c>
      <c r="K36" s="30">
        <v>494.09</v>
      </c>
      <c r="L36" s="30">
        <v>494.1</v>
      </c>
      <c r="M36" s="74">
        <v>494.1</v>
      </c>
      <c r="N36" s="30">
        <v>494.09</v>
      </c>
      <c r="O36" s="74">
        <v>494.09</v>
      </c>
      <c r="P36" s="74">
        <f t="shared" si="0"/>
        <v>494.09</v>
      </c>
      <c r="Q36" s="30">
        <f t="shared" si="16"/>
        <v>-4.0000000000190994E-3</v>
      </c>
      <c r="R36" s="30">
        <f t="shared" si="17"/>
        <v>0</v>
      </c>
      <c r="S36" s="32">
        <f t="shared" si="1"/>
        <v>1.0000000000047748E-2</v>
      </c>
      <c r="T36" s="76">
        <f t="shared" si="2"/>
        <v>-1.0000000000047748E-2</v>
      </c>
      <c r="U36" s="76">
        <f t="shared" si="3"/>
        <v>0</v>
      </c>
      <c r="V36" s="74">
        <f t="shared" si="11"/>
        <v>-8.000000000038199E-4</v>
      </c>
      <c r="W36" s="50">
        <f t="shared" si="5"/>
        <v>0</v>
      </c>
      <c r="X36" s="32">
        <f>K36-I36</f>
        <v>0</v>
      </c>
      <c r="Y36" s="76">
        <f t="shared" si="6"/>
        <v>1.0000000000047748E-2</v>
      </c>
      <c r="Z36" s="76">
        <f t="shared" si="7"/>
        <v>-1.0000000000047748E-2</v>
      </c>
      <c r="AA36" s="76">
        <f t="shared" si="14"/>
        <v>0</v>
      </c>
      <c r="AB36" s="76">
        <f t="shared" si="9"/>
        <v>0</v>
      </c>
      <c r="AC36"/>
    </row>
    <row r="37" spans="1:29" x14ac:dyDescent="0.25">
      <c r="A37" s="64">
        <v>146</v>
      </c>
      <c r="B37" s="65">
        <v>2275034.3199999998</v>
      </c>
      <c r="C37" s="65">
        <v>5961519.2999999998</v>
      </c>
      <c r="D37" s="65">
        <v>285.33999999999997</v>
      </c>
      <c r="E37" s="69" t="s">
        <v>19</v>
      </c>
      <c r="F37" s="30">
        <v>285.34399999999999</v>
      </c>
      <c r="G37" s="30">
        <v>285.41399999999999</v>
      </c>
      <c r="H37" s="30">
        <v>285.33999999999997</v>
      </c>
      <c r="I37" s="30">
        <v>285.33999999999997</v>
      </c>
      <c r="J37" s="30">
        <v>285.33999999999997</v>
      </c>
      <c r="K37" s="30">
        <v>285.33999999999997</v>
      </c>
      <c r="L37" s="30">
        <v>285.33999999999997</v>
      </c>
      <c r="M37" s="74">
        <v>285.33999999999997</v>
      </c>
      <c r="N37" s="30">
        <v>285.33999999999997</v>
      </c>
      <c r="O37" s="74">
        <v>285.33999999999997</v>
      </c>
      <c r="P37" s="74">
        <f t="shared" si="0"/>
        <v>285.33999999999997</v>
      </c>
      <c r="Q37" s="30">
        <f t="shared" si="16"/>
        <v>-4.0000000000190994E-3</v>
      </c>
      <c r="R37" s="30">
        <f t="shared" si="17"/>
        <v>0</v>
      </c>
      <c r="S37" s="32">
        <f t="shared" si="1"/>
        <v>0</v>
      </c>
      <c r="T37" s="76">
        <f t="shared" si="2"/>
        <v>0</v>
      </c>
      <c r="U37" s="76">
        <f t="shared" si="3"/>
        <v>0</v>
      </c>
      <c r="V37" s="74">
        <f t="shared" si="11"/>
        <v>-8.000000000038199E-4</v>
      </c>
      <c r="W37" s="50">
        <f t="shared" si="5"/>
        <v>-7.4000000000012278E-2</v>
      </c>
      <c r="X37" s="32">
        <f>K37-I37</f>
        <v>0</v>
      </c>
      <c r="Y37" s="76">
        <f t="shared" si="6"/>
        <v>0</v>
      </c>
      <c r="Z37" s="76">
        <f t="shared" si="7"/>
        <v>0</v>
      </c>
      <c r="AA37" s="76">
        <f t="shared" si="14"/>
        <v>-1.850000000000307E-2</v>
      </c>
      <c r="AB37" s="76">
        <f t="shared" si="9"/>
        <v>0</v>
      </c>
      <c r="AC37"/>
    </row>
    <row r="38" spans="1:29" x14ac:dyDescent="0.25">
      <c r="A38" s="3">
        <v>147</v>
      </c>
      <c r="B38" s="74">
        <v>2238612.2949999999</v>
      </c>
      <c r="C38" s="74">
        <v>6104481.3420000002</v>
      </c>
      <c r="D38" s="74">
        <v>123.407</v>
      </c>
      <c r="E38" s="11" t="s">
        <v>20</v>
      </c>
      <c r="F38" s="30">
        <v>124.21599999999999</v>
      </c>
      <c r="G38" s="30">
        <v>124.137</v>
      </c>
      <c r="H38" s="30">
        <v>124.074</v>
      </c>
      <c r="I38" s="30">
        <v>123.935</v>
      </c>
      <c r="J38" s="30">
        <v>123.91</v>
      </c>
      <c r="K38" s="30">
        <v>123.852</v>
      </c>
      <c r="L38" s="30">
        <v>123.804</v>
      </c>
      <c r="M38" s="74">
        <v>123.648</v>
      </c>
      <c r="N38" s="30">
        <v>123.548</v>
      </c>
      <c r="O38" s="74">
        <v>123.539</v>
      </c>
      <c r="P38" s="74">
        <f t="shared" si="0"/>
        <v>123.407</v>
      </c>
      <c r="Q38" s="30">
        <f t="shared" si="16"/>
        <v>-0.14199999999999591</v>
      </c>
      <c r="R38" s="30">
        <f t="shared" si="17"/>
        <v>-0.16400000000000148</v>
      </c>
      <c r="S38" s="32">
        <f t="shared" si="1"/>
        <v>-0.10599999999999454</v>
      </c>
      <c r="T38" s="76">
        <f t="shared" si="2"/>
        <v>-0.25600000000000023</v>
      </c>
      <c r="U38" s="76">
        <f t="shared" si="3"/>
        <v>-0.14100000000000534</v>
      </c>
      <c r="V38" s="74">
        <f t="shared" si="11"/>
        <v>-0.1617999999999995</v>
      </c>
      <c r="W38" s="50">
        <f t="shared" si="5"/>
        <v>-0.20199999999999818</v>
      </c>
      <c r="X38" s="32">
        <f>K38-I38</f>
        <v>-8.2999999999998408E-2</v>
      </c>
      <c r="Y38" s="76">
        <f t="shared" si="6"/>
        <v>-0.20400000000000773</v>
      </c>
      <c r="Z38" s="76">
        <f t="shared" si="7"/>
        <v>-0.10899999999999466</v>
      </c>
      <c r="AA38" s="76">
        <f t="shared" si="14"/>
        <v>-0.14949999999999974</v>
      </c>
      <c r="AB38" s="76">
        <f t="shared" si="9"/>
        <v>-0.132000000000005</v>
      </c>
      <c r="AC38"/>
    </row>
    <row r="39" spans="1:29" x14ac:dyDescent="0.25">
      <c r="A39" s="3">
        <v>148</v>
      </c>
      <c r="B39" s="74">
        <v>2392467.4870000002</v>
      </c>
      <c r="C39" s="74">
        <v>6061625.6749999998</v>
      </c>
      <c r="D39" s="74">
        <v>134.166</v>
      </c>
      <c r="E39" s="11" t="s">
        <v>21</v>
      </c>
      <c r="F39" s="30">
        <v>134.37700000000001</v>
      </c>
      <c r="G39" s="30">
        <v>134.20599999999999</v>
      </c>
      <c r="H39" s="30">
        <v>134.20699999999999</v>
      </c>
      <c r="I39" s="30">
        <v>134.167</v>
      </c>
      <c r="J39" s="30">
        <v>134.06200000000001</v>
      </c>
      <c r="K39" s="30">
        <v>134.22999999999999</v>
      </c>
      <c r="L39" s="30">
        <v>134.22999999999999</v>
      </c>
      <c r="M39" s="74">
        <v>134.131</v>
      </c>
      <c r="N39" s="30">
        <v>134.095</v>
      </c>
      <c r="O39" s="74">
        <v>134.22999999999999</v>
      </c>
      <c r="P39" s="74">
        <f t="shared" si="0"/>
        <v>134.166</v>
      </c>
      <c r="Q39" s="30">
        <f t="shared" si="16"/>
        <v>-0.17000000000001592</v>
      </c>
      <c r="R39" s="30">
        <f t="shared" si="17"/>
        <v>-0.14499999999998181</v>
      </c>
      <c r="S39" s="32">
        <f t="shared" si="1"/>
        <v>0.16799999999997794</v>
      </c>
      <c r="T39" s="76">
        <f t="shared" si="2"/>
        <v>-0.13499999999999091</v>
      </c>
      <c r="U39" s="76">
        <f t="shared" si="3"/>
        <v>7.0999999999997954E-2</v>
      </c>
      <c r="V39" s="74">
        <f t="shared" si="11"/>
        <v>-4.2200000000002548E-2</v>
      </c>
      <c r="W39" s="50">
        <f t="shared" si="5"/>
        <v>-3.8999999999987267E-2</v>
      </c>
      <c r="X39" s="32">
        <f>K39-I39</f>
        <v>6.2999999999988177E-2</v>
      </c>
      <c r="Y39" s="76">
        <f t="shared" si="6"/>
        <v>-9.8999999999989541E-2</v>
      </c>
      <c r="Z39" s="76">
        <f t="shared" si="7"/>
        <v>9.8999999999989541E-2</v>
      </c>
      <c r="AA39" s="76">
        <f t="shared" si="14"/>
        <v>6.0000000000002274E-3</v>
      </c>
      <c r="AB39" s="76">
        <f t="shared" si="9"/>
        <v>-6.3999999999992951E-2</v>
      </c>
      <c r="AC39"/>
    </row>
    <row r="40" spans="1:29" x14ac:dyDescent="0.25">
      <c r="A40" s="45">
        <v>150</v>
      </c>
      <c r="B40" s="77">
        <v>2376151.67</v>
      </c>
      <c r="C40" s="77">
        <v>5971948.2510000002</v>
      </c>
      <c r="D40" s="77">
        <v>97.23</v>
      </c>
      <c r="E40" s="46" t="s">
        <v>22</v>
      </c>
      <c r="F40" s="30">
        <v>97.262</v>
      </c>
      <c r="G40" s="30"/>
      <c r="H40" s="30"/>
      <c r="I40" s="30"/>
      <c r="J40" s="30">
        <v>97.078000000000003</v>
      </c>
      <c r="K40" s="30">
        <v>97.298000000000002</v>
      </c>
      <c r="L40" s="30">
        <v>97.165999999999997</v>
      </c>
      <c r="M40" s="74">
        <v>97.179000000000002</v>
      </c>
      <c r="N40" s="30">
        <v>97.117999999999995</v>
      </c>
      <c r="O40" s="74">
        <v>97.161500000000004</v>
      </c>
      <c r="P40" s="74">
        <f t="shared" si="0"/>
        <v>97.23</v>
      </c>
      <c r="Q40" s="30"/>
      <c r="R40" s="30"/>
      <c r="S40" s="32">
        <f t="shared" si="1"/>
        <v>8.7999999999993861E-2</v>
      </c>
      <c r="T40" s="76">
        <f t="shared" si="2"/>
        <v>-4.8000000000001819E-2</v>
      </c>
      <c r="U40" s="76">
        <f t="shared" si="3"/>
        <v>0.11200000000000898</v>
      </c>
      <c r="V40" s="74">
        <f t="shared" si="11"/>
        <v>-6.3999999999992951E-3</v>
      </c>
      <c r="W40" s="50"/>
      <c r="X40" s="31"/>
      <c r="Y40" s="76">
        <f t="shared" si="6"/>
        <v>-0.11899999999999977</v>
      </c>
      <c r="Z40" s="76">
        <f t="shared" si="7"/>
        <v>-1.7499999999998295E-2</v>
      </c>
      <c r="AA40" s="75">
        <f>(O40-K40)/2</f>
        <v>-6.8249999999999034E-2</v>
      </c>
      <c r="AB40" s="76">
        <f t="shared" si="9"/>
        <v>6.8500000000000227E-2</v>
      </c>
      <c r="AC40"/>
    </row>
    <row r="41" spans="1:29" x14ac:dyDescent="0.25">
      <c r="A41" s="3">
        <v>152</v>
      </c>
      <c r="B41" s="74">
        <v>2322364.182</v>
      </c>
      <c r="C41" s="74">
        <v>6025789.0279999999</v>
      </c>
      <c r="D41" s="74">
        <v>84.046000000000006</v>
      </c>
      <c r="E41" s="11" t="s">
        <v>23</v>
      </c>
      <c r="F41" s="30">
        <v>84.683999999999997</v>
      </c>
      <c r="G41" s="30">
        <v>84.671000000000006</v>
      </c>
      <c r="H41" s="30">
        <v>84.611999999999995</v>
      </c>
      <c r="I41" s="30">
        <v>84.653999999999996</v>
      </c>
      <c r="J41" s="30">
        <v>84.51</v>
      </c>
      <c r="K41" s="30">
        <v>84.656000000000006</v>
      </c>
      <c r="L41" s="30">
        <v>84.543999999999997</v>
      </c>
      <c r="M41" s="74">
        <v>84.361999999999995</v>
      </c>
      <c r="N41" s="30">
        <v>84.082999999999998</v>
      </c>
      <c r="O41" s="74">
        <v>84.072999999999993</v>
      </c>
      <c r="P41" s="74">
        <f t="shared" si="0"/>
        <v>84.046000000000006</v>
      </c>
      <c r="Q41" s="30">
        <f>H41-F41</f>
        <v>-7.2000000000002728E-2</v>
      </c>
      <c r="R41" s="30">
        <f t="shared" ref="R41:R50" si="18">J41-H41</f>
        <v>-0.10199999999998965</v>
      </c>
      <c r="S41" s="32">
        <f t="shared" si="1"/>
        <v>3.3999999999991815E-2</v>
      </c>
      <c r="T41" s="76">
        <f t="shared" si="2"/>
        <v>-0.46099999999999852</v>
      </c>
      <c r="U41" s="76">
        <f t="shared" si="3"/>
        <v>-3.6999999999991928E-2</v>
      </c>
      <c r="V41" s="74">
        <f t="shared" si="11"/>
        <v>-0.12759999999999821</v>
      </c>
      <c r="W41" s="50">
        <f t="shared" si="5"/>
        <v>-1.7000000000010118E-2</v>
      </c>
      <c r="X41" s="32">
        <f t="shared" ref="X41:X50" si="19">K41-I41</f>
        <v>2.0000000000095497E-3</v>
      </c>
      <c r="Y41" s="76">
        <f t="shared" si="6"/>
        <v>-0.29400000000001114</v>
      </c>
      <c r="Z41" s="76">
        <f t="shared" si="7"/>
        <v>-0.28900000000000148</v>
      </c>
      <c r="AA41" s="76">
        <f t="shared" si="14"/>
        <v>-0.1495000000000033</v>
      </c>
      <c r="AB41" s="76">
        <f t="shared" si="9"/>
        <v>-2.6999999999986812E-2</v>
      </c>
      <c r="AC41"/>
    </row>
    <row r="42" spans="1:29" x14ac:dyDescent="0.25">
      <c r="A42" s="3">
        <v>153</v>
      </c>
      <c r="B42" s="74">
        <v>2183877.2089999998</v>
      </c>
      <c r="C42" s="74">
        <v>6142113.6430000002</v>
      </c>
      <c r="D42" s="74">
        <v>154.10499999999999</v>
      </c>
      <c r="E42" s="11" t="s">
        <v>56</v>
      </c>
      <c r="F42" s="30">
        <v>154.68600000000001</v>
      </c>
      <c r="G42" s="30">
        <v>154.66999999999999</v>
      </c>
      <c r="H42" s="30">
        <v>154.69999999999999</v>
      </c>
      <c r="I42" s="30">
        <v>154.62899999999999</v>
      </c>
      <c r="J42" s="30">
        <v>154.55000000000001</v>
      </c>
      <c r="K42" s="30">
        <v>154.458</v>
      </c>
      <c r="L42" s="30">
        <v>154.46700000000001</v>
      </c>
      <c r="M42" s="74">
        <v>154.31800000000001</v>
      </c>
      <c r="N42" s="30">
        <v>154.23699999999999</v>
      </c>
      <c r="O42" s="74">
        <v>154.24</v>
      </c>
      <c r="P42" s="74">
        <f t="shared" si="0"/>
        <v>154.10499999999999</v>
      </c>
      <c r="Q42" s="30">
        <f t="shared" ref="Q42:Q50" si="20">H42-F42</f>
        <v>1.3999999999981583E-2</v>
      </c>
      <c r="R42" s="30">
        <f t="shared" si="18"/>
        <v>-0.14999999999997726</v>
      </c>
      <c r="S42" s="32">
        <f t="shared" si="1"/>
        <v>-8.2999999999998408E-2</v>
      </c>
      <c r="T42" s="76">
        <f t="shared" si="2"/>
        <v>-0.23000000000001819</v>
      </c>
      <c r="U42" s="76">
        <f t="shared" si="3"/>
        <v>-0.132000000000005</v>
      </c>
      <c r="V42" s="74">
        <f t="shared" si="11"/>
        <v>-0.11620000000000345</v>
      </c>
      <c r="W42" s="50">
        <f t="shared" si="5"/>
        <v>-4.0999999999996817E-2</v>
      </c>
      <c r="X42" s="32">
        <f t="shared" si="19"/>
        <v>-0.17099999999999227</v>
      </c>
      <c r="Y42" s="76">
        <f t="shared" si="6"/>
        <v>-0.13999999999998636</v>
      </c>
      <c r="Z42" s="76">
        <f t="shared" si="7"/>
        <v>-7.8000000000002956E-2</v>
      </c>
      <c r="AA42" s="76">
        <f t="shared" si="14"/>
        <v>-0.1074999999999946</v>
      </c>
      <c r="AB42" s="76">
        <f t="shared" si="9"/>
        <v>-0.13500000000001933</v>
      </c>
      <c r="AC42"/>
    </row>
    <row r="43" spans="1:29" x14ac:dyDescent="0.25">
      <c r="A43" s="3">
        <v>154</v>
      </c>
      <c r="B43" s="74">
        <v>2149040.1919999998</v>
      </c>
      <c r="C43" s="74">
        <v>6261382.693</v>
      </c>
      <c r="D43" s="74">
        <v>229.625</v>
      </c>
      <c r="E43" s="11" t="s">
        <v>68</v>
      </c>
      <c r="F43" s="30">
        <v>229.93899999999999</v>
      </c>
      <c r="G43" s="30">
        <v>229.84200000000001</v>
      </c>
      <c r="H43" s="30">
        <v>229.90100000000001</v>
      </c>
      <c r="I43" s="30">
        <v>229.84200000000001</v>
      </c>
      <c r="J43" s="30">
        <v>229.78</v>
      </c>
      <c r="K43" s="30">
        <v>229.77099999999999</v>
      </c>
      <c r="L43" s="30">
        <v>229.90299999999999</v>
      </c>
      <c r="M43" s="74">
        <v>229.61</v>
      </c>
      <c r="N43" s="30">
        <v>229.76400000000001</v>
      </c>
      <c r="O43" s="74">
        <v>229.58799999999999</v>
      </c>
      <c r="P43" s="74">
        <f t="shared" si="0"/>
        <v>229.625</v>
      </c>
      <c r="Q43" s="30">
        <f t="shared" si="20"/>
        <v>-3.7999999999982492E-2</v>
      </c>
      <c r="R43" s="30">
        <f t="shared" si="18"/>
        <v>-0.12100000000000932</v>
      </c>
      <c r="S43" s="32">
        <f t="shared" si="1"/>
        <v>0.12299999999999045</v>
      </c>
      <c r="T43" s="76">
        <f t="shared" si="2"/>
        <v>-0.13899999999998158</v>
      </c>
      <c r="U43" s="76">
        <f t="shared" si="3"/>
        <v>-0.13900000000001</v>
      </c>
      <c r="V43" s="74">
        <f t="shared" si="11"/>
        <v>-6.2799999999998593E-2</v>
      </c>
      <c r="W43" s="50">
        <f t="shared" si="5"/>
        <v>0</v>
      </c>
      <c r="X43" s="32">
        <f t="shared" si="19"/>
        <v>-7.1000000000026375E-2</v>
      </c>
      <c r="Y43" s="76">
        <f t="shared" si="6"/>
        <v>-0.16099999999997294</v>
      </c>
      <c r="Z43" s="76">
        <f t="shared" si="7"/>
        <v>-2.2000000000019782E-2</v>
      </c>
      <c r="AA43" s="76">
        <f t="shared" si="14"/>
        <v>-6.3500000000004775E-2</v>
      </c>
      <c r="AB43" s="76">
        <f t="shared" si="9"/>
        <v>3.7000000000006139E-2</v>
      </c>
      <c r="AC43"/>
    </row>
    <row r="44" spans="1:29" x14ac:dyDescent="0.25">
      <c r="A44" s="3">
        <v>155</v>
      </c>
      <c r="B44" s="74">
        <v>2319104.557</v>
      </c>
      <c r="C44" s="74">
        <v>6078482.3099999996</v>
      </c>
      <c r="D44" s="74">
        <v>109.363</v>
      </c>
      <c r="E44" s="11" t="s">
        <v>69</v>
      </c>
      <c r="F44" s="30">
        <v>110.751</v>
      </c>
      <c r="G44" s="30">
        <v>110.697</v>
      </c>
      <c r="H44" s="30">
        <v>110.488</v>
      </c>
      <c r="I44" s="30">
        <v>110.51</v>
      </c>
      <c r="J44" s="30">
        <v>110.42</v>
      </c>
      <c r="K44" s="30">
        <v>110.24</v>
      </c>
      <c r="L44" s="30">
        <v>110.169</v>
      </c>
      <c r="M44" s="74">
        <v>109.723</v>
      </c>
      <c r="N44" s="30">
        <v>109.60899999999999</v>
      </c>
      <c r="O44" s="74">
        <v>109.55500000000001</v>
      </c>
      <c r="P44" s="74">
        <f t="shared" si="0"/>
        <v>109.363</v>
      </c>
      <c r="Q44" s="30">
        <f t="shared" si="20"/>
        <v>-0.26300000000000523</v>
      </c>
      <c r="R44" s="30">
        <f t="shared" si="18"/>
        <v>-6.799999999999784E-2</v>
      </c>
      <c r="S44" s="32">
        <f t="shared" si="1"/>
        <v>-0.25100000000000477</v>
      </c>
      <c r="T44" s="76">
        <f t="shared" si="2"/>
        <v>-0.56000000000000227</v>
      </c>
      <c r="U44" s="76">
        <f t="shared" si="3"/>
        <v>-0.24599999999999511</v>
      </c>
      <c r="V44" s="74">
        <f t="shared" si="11"/>
        <v>-0.27760000000000107</v>
      </c>
      <c r="W44" s="50">
        <f t="shared" si="5"/>
        <v>-0.18699999999999761</v>
      </c>
      <c r="X44" s="32">
        <f t="shared" si="19"/>
        <v>-0.27000000000001023</v>
      </c>
      <c r="Y44" s="76">
        <f t="shared" si="6"/>
        <v>-0.51699999999999591</v>
      </c>
      <c r="Z44" s="76">
        <f t="shared" si="7"/>
        <v>-0.16799999999999216</v>
      </c>
      <c r="AA44" s="76">
        <f t="shared" si="14"/>
        <v>-0.28549999999999898</v>
      </c>
      <c r="AB44" s="76">
        <f t="shared" si="9"/>
        <v>-0.19200000000000728</v>
      </c>
      <c r="AC44"/>
    </row>
    <row r="45" spans="1:29" x14ac:dyDescent="0.25">
      <c r="A45" s="3">
        <v>156</v>
      </c>
      <c r="B45" s="74">
        <v>2292292.034</v>
      </c>
      <c r="C45" s="74">
        <v>6098548.6210000003</v>
      </c>
      <c r="D45" s="74">
        <v>111.19199999999999</v>
      </c>
      <c r="E45" s="11" t="s">
        <v>70</v>
      </c>
      <c r="F45" s="30">
        <v>113.563</v>
      </c>
      <c r="G45" s="30">
        <v>113.199</v>
      </c>
      <c r="H45" s="30">
        <v>113.01300000000001</v>
      </c>
      <c r="I45" s="30">
        <v>112.643</v>
      </c>
      <c r="J45" s="30">
        <v>112.54</v>
      </c>
      <c r="K45" s="30">
        <v>112.17</v>
      </c>
      <c r="L45" s="30">
        <v>112.129</v>
      </c>
      <c r="M45" s="74">
        <v>111.652</v>
      </c>
      <c r="N45" s="30">
        <v>111.482</v>
      </c>
      <c r="O45" s="74">
        <v>111.29600000000001</v>
      </c>
      <c r="P45" s="74">
        <f t="shared" si="0"/>
        <v>111.19199999999999</v>
      </c>
      <c r="Q45" s="30">
        <f t="shared" si="20"/>
        <v>-0.54999999999999716</v>
      </c>
      <c r="R45" s="30">
        <f t="shared" si="18"/>
        <v>-0.47299999999999898</v>
      </c>
      <c r="S45" s="32">
        <f t="shared" si="1"/>
        <v>-0.41100000000000136</v>
      </c>
      <c r="T45" s="76">
        <f t="shared" si="2"/>
        <v>-0.64700000000000557</v>
      </c>
      <c r="U45" s="76">
        <f t="shared" si="3"/>
        <v>-0.29000000000000625</v>
      </c>
      <c r="V45" s="74">
        <f t="shared" si="11"/>
        <v>-0.47420000000000184</v>
      </c>
      <c r="W45" s="50">
        <f t="shared" si="5"/>
        <v>-0.55599999999999739</v>
      </c>
      <c r="X45" s="32">
        <f t="shared" si="19"/>
        <v>-0.47299999999999898</v>
      </c>
      <c r="Y45" s="76">
        <f t="shared" si="6"/>
        <v>-0.51800000000000068</v>
      </c>
      <c r="Z45" s="76">
        <f t="shared" si="7"/>
        <v>-0.35599999999999454</v>
      </c>
      <c r="AA45" s="76">
        <f t="shared" si="14"/>
        <v>-0.4757499999999979</v>
      </c>
      <c r="AB45" s="76">
        <f t="shared" si="9"/>
        <v>-0.10400000000001342</v>
      </c>
      <c r="AC45"/>
    </row>
    <row r="46" spans="1:29" x14ac:dyDescent="0.25">
      <c r="A46" s="3">
        <v>157</v>
      </c>
      <c r="B46" s="74">
        <v>2263167.6690000002</v>
      </c>
      <c r="C46" s="74">
        <v>6102759.1150000002</v>
      </c>
      <c r="D46" s="74">
        <v>113.741</v>
      </c>
      <c r="E46" s="11" t="s">
        <v>71</v>
      </c>
      <c r="F46" s="30">
        <v>114.879</v>
      </c>
      <c r="G46" s="30">
        <v>114.828</v>
      </c>
      <c r="H46" s="30">
        <v>114.71299999999999</v>
      </c>
      <c r="I46" s="30">
        <v>114.584</v>
      </c>
      <c r="J46" s="30">
        <v>114.5</v>
      </c>
      <c r="K46" s="30">
        <v>114.37</v>
      </c>
      <c r="L46" s="30">
        <v>114.316</v>
      </c>
      <c r="M46" s="74">
        <v>114.10899999999999</v>
      </c>
      <c r="N46" s="30">
        <v>113.947</v>
      </c>
      <c r="O46" s="74">
        <v>113.92400000000001</v>
      </c>
      <c r="P46" s="74">
        <f t="shared" si="0"/>
        <v>113.741</v>
      </c>
      <c r="Q46" s="30">
        <f t="shared" si="20"/>
        <v>-0.16600000000001103</v>
      </c>
      <c r="R46" s="30">
        <f t="shared" si="18"/>
        <v>-0.21299999999999386</v>
      </c>
      <c r="S46" s="32">
        <f t="shared" si="1"/>
        <v>-0.1839999999999975</v>
      </c>
      <c r="T46" s="76">
        <f t="shared" si="2"/>
        <v>-0.36899999999999977</v>
      </c>
      <c r="U46" s="76">
        <f t="shared" si="3"/>
        <v>-0.20600000000000307</v>
      </c>
      <c r="V46" s="74">
        <f t="shared" si="11"/>
        <v>-0.22760000000000105</v>
      </c>
      <c r="W46" s="50">
        <f t="shared" si="5"/>
        <v>-0.24399999999999977</v>
      </c>
      <c r="X46" s="32">
        <f t="shared" si="19"/>
        <v>-0.21399999999999864</v>
      </c>
      <c r="Y46" s="76">
        <f t="shared" si="6"/>
        <v>-0.26100000000000989</v>
      </c>
      <c r="Z46" s="76">
        <f t="shared" si="7"/>
        <v>-0.18499999999998806</v>
      </c>
      <c r="AA46" s="76">
        <f t="shared" si="14"/>
        <v>-0.22599999999999909</v>
      </c>
      <c r="AB46" s="76">
        <f t="shared" si="9"/>
        <v>-0.18300000000000693</v>
      </c>
      <c r="AC46"/>
    </row>
    <row r="47" spans="1:29" x14ac:dyDescent="0.25">
      <c r="A47" s="3">
        <v>158</v>
      </c>
      <c r="B47" s="74">
        <v>2198310.1320000002</v>
      </c>
      <c r="C47" s="74">
        <v>6154768.9309999999</v>
      </c>
      <c r="D47" s="74">
        <v>149.732</v>
      </c>
      <c r="E47" s="11" t="s">
        <v>72</v>
      </c>
      <c r="F47" s="30">
        <v>150.68299999999999</v>
      </c>
      <c r="G47" s="30">
        <v>150.602</v>
      </c>
      <c r="H47" s="30">
        <v>150.661</v>
      </c>
      <c r="I47" s="30">
        <v>150.547</v>
      </c>
      <c r="J47" s="30">
        <v>150.44999999999999</v>
      </c>
      <c r="K47" s="30">
        <v>150.30000000000001</v>
      </c>
      <c r="L47" s="30">
        <v>150.279</v>
      </c>
      <c r="M47" s="74">
        <v>150.023</v>
      </c>
      <c r="N47" s="30">
        <v>149.964</v>
      </c>
      <c r="O47" s="74">
        <v>149.94399999999999</v>
      </c>
      <c r="P47" s="74">
        <f t="shared" si="0"/>
        <v>149.732</v>
      </c>
      <c r="Q47" s="30">
        <f t="shared" si="20"/>
        <v>-2.199999999999136E-2</v>
      </c>
      <c r="R47" s="30">
        <f t="shared" si="18"/>
        <v>-0.21100000000001273</v>
      </c>
      <c r="S47" s="32">
        <f t="shared" si="1"/>
        <v>-0.17099999999999227</v>
      </c>
      <c r="T47" s="76">
        <f t="shared" si="2"/>
        <v>-0.31499999999999773</v>
      </c>
      <c r="U47" s="76">
        <f t="shared" si="3"/>
        <v>-0.23199999999999932</v>
      </c>
      <c r="V47" s="74">
        <f t="shared" si="11"/>
        <v>-0.19019999999999868</v>
      </c>
      <c r="W47" s="50">
        <f t="shared" si="5"/>
        <v>-5.5000000000006821E-2</v>
      </c>
      <c r="X47" s="32">
        <f t="shared" si="19"/>
        <v>-0.24699999999998568</v>
      </c>
      <c r="Y47" s="76">
        <f t="shared" si="6"/>
        <v>-0.27700000000001523</v>
      </c>
      <c r="Z47" s="76">
        <f t="shared" si="7"/>
        <v>-7.9000000000007731E-2</v>
      </c>
      <c r="AA47" s="76">
        <f t="shared" si="14"/>
        <v>-0.16450000000000387</v>
      </c>
      <c r="AB47" s="76">
        <f t="shared" si="9"/>
        <v>-0.21199999999998909</v>
      </c>
      <c r="AC47"/>
    </row>
    <row r="48" spans="1:29" x14ac:dyDescent="0.25">
      <c r="A48" s="3">
        <v>159</v>
      </c>
      <c r="B48" s="74">
        <v>2186287.7319999998</v>
      </c>
      <c r="C48" s="74">
        <v>6159874.9359999998</v>
      </c>
      <c r="D48" s="74">
        <v>150.995</v>
      </c>
      <c r="E48" s="11" t="s">
        <v>24</v>
      </c>
      <c r="F48" s="30">
        <v>151.73699999999999</v>
      </c>
      <c r="G48" s="30">
        <v>151.67400000000001</v>
      </c>
      <c r="H48" s="30">
        <v>151.74799999999999</v>
      </c>
      <c r="I48" s="30">
        <v>151.63499999999999</v>
      </c>
      <c r="J48" s="30">
        <v>151.57</v>
      </c>
      <c r="K48" s="30">
        <v>151.44</v>
      </c>
      <c r="L48" s="30">
        <v>151.447</v>
      </c>
      <c r="M48" s="74">
        <v>151.274</v>
      </c>
      <c r="N48" s="30">
        <v>151.17400000000001</v>
      </c>
      <c r="O48" s="74">
        <v>151.184</v>
      </c>
      <c r="P48" s="74">
        <f t="shared" si="0"/>
        <v>150.995</v>
      </c>
      <c r="Q48" s="30">
        <f t="shared" si="20"/>
        <v>1.099999999999568E-2</v>
      </c>
      <c r="R48" s="30">
        <f t="shared" si="18"/>
        <v>-0.17799999999999727</v>
      </c>
      <c r="S48" s="32">
        <f t="shared" si="1"/>
        <v>-0.12299999999999045</v>
      </c>
      <c r="T48" s="76">
        <f t="shared" si="2"/>
        <v>-0.27299999999999613</v>
      </c>
      <c r="U48" s="76">
        <f t="shared" si="3"/>
        <v>-0.17900000000000205</v>
      </c>
      <c r="V48" s="74">
        <f t="shared" si="11"/>
        <v>-0.14839999999999803</v>
      </c>
      <c r="W48" s="50">
        <f t="shared" si="5"/>
        <v>-3.9000000000015689E-2</v>
      </c>
      <c r="X48" s="32">
        <f t="shared" si="19"/>
        <v>-0.19499999999999318</v>
      </c>
      <c r="Y48" s="76">
        <f t="shared" si="6"/>
        <v>-0.16599999999999682</v>
      </c>
      <c r="Z48" s="76">
        <f t="shared" si="7"/>
        <v>-9.0000000000003411E-2</v>
      </c>
      <c r="AA48" s="76">
        <f t="shared" si="14"/>
        <v>-0.12250000000000227</v>
      </c>
      <c r="AB48" s="76">
        <f t="shared" si="9"/>
        <v>-0.18899999999999295</v>
      </c>
      <c r="AC48"/>
    </row>
    <row r="49" spans="1:29" x14ac:dyDescent="0.25">
      <c r="A49" s="17" t="s">
        <v>103</v>
      </c>
      <c r="B49" s="80">
        <v>2184391.4019999998</v>
      </c>
      <c r="C49" s="80">
        <v>6227465.2439999999</v>
      </c>
      <c r="D49" s="80">
        <v>215.38</v>
      </c>
      <c r="E49" s="20" t="s">
        <v>73</v>
      </c>
      <c r="F49" s="30">
        <v>214.363</v>
      </c>
      <c r="G49" s="30">
        <v>214.267</v>
      </c>
      <c r="H49" s="30">
        <v>214.31200000000001</v>
      </c>
      <c r="I49" s="30">
        <v>214.24299999999999</v>
      </c>
      <c r="J49" s="30">
        <v>214.13</v>
      </c>
      <c r="K49" s="30">
        <v>213.99799999999999</v>
      </c>
      <c r="L49" s="34">
        <v>214.02099999999999</v>
      </c>
      <c r="M49" s="74">
        <v>213.84</v>
      </c>
      <c r="N49" s="34">
        <v>213.827</v>
      </c>
      <c r="O49" s="77">
        <v>213.71299999999999</v>
      </c>
      <c r="P49" s="74">
        <f>D49-1.633</f>
        <v>213.74699999999999</v>
      </c>
      <c r="Q49" s="30">
        <f t="shared" si="20"/>
        <v>-5.0999999999987722E-2</v>
      </c>
      <c r="R49" s="30">
        <f t="shared" si="18"/>
        <v>-0.18200000000001637</v>
      </c>
      <c r="S49" s="32">
        <f t="shared" si="1"/>
        <v>-0.10900000000000887</v>
      </c>
      <c r="T49" s="76">
        <f t="shared" si="2"/>
        <v>-0.1939999999999884</v>
      </c>
      <c r="U49" s="76">
        <f t="shared" si="3"/>
        <v>-8.0000000000012506E-2</v>
      </c>
      <c r="V49" s="74">
        <f t="shared" si="11"/>
        <v>-0.12320000000000278</v>
      </c>
      <c r="W49" s="50">
        <f t="shared" si="5"/>
        <v>-2.4000000000000909E-2</v>
      </c>
      <c r="X49" s="32">
        <f t="shared" si="19"/>
        <v>-0.24500000000000455</v>
      </c>
      <c r="Y49" s="76">
        <f t="shared" si="6"/>
        <v>-0.15799999999998704</v>
      </c>
      <c r="Z49" s="76">
        <f t="shared" si="7"/>
        <v>-0.12700000000000955</v>
      </c>
      <c r="AA49" s="76">
        <f t="shared" si="14"/>
        <v>-0.13850000000000051</v>
      </c>
      <c r="AB49" s="76">
        <f t="shared" si="9"/>
        <v>3.3999999999991815E-2</v>
      </c>
      <c r="AC49"/>
    </row>
    <row r="50" spans="1:29" x14ac:dyDescent="0.25">
      <c r="A50" s="3">
        <v>162</v>
      </c>
      <c r="B50" s="74">
        <v>2284179.4750000001</v>
      </c>
      <c r="C50" s="74">
        <v>6121191.398</v>
      </c>
      <c r="D50" s="74">
        <v>119.61</v>
      </c>
      <c r="E50" s="11" t="s">
        <v>25</v>
      </c>
      <c r="F50" s="30">
        <v>121.96899999999999</v>
      </c>
      <c r="G50" s="30">
        <v>121.655</v>
      </c>
      <c r="H50" s="30">
        <v>121.504</v>
      </c>
      <c r="I50" s="30">
        <v>121.001</v>
      </c>
      <c r="J50" s="30">
        <v>120.83</v>
      </c>
      <c r="K50" s="30">
        <v>120.529</v>
      </c>
      <c r="L50" s="30">
        <v>120.518</v>
      </c>
      <c r="M50" s="74">
        <v>119.934</v>
      </c>
      <c r="N50" s="30">
        <v>119.86499999999999</v>
      </c>
      <c r="O50" s="74">
        <v>119.78100000000001</v>
      </c>
      <c r="P50" s="74">
        <f t="shared" si="0"/>
        <v>119.61</v>
      </c>
      <c r="Q50" s="30">
        <f t="shared" si="20"/>
        <v>-0.4649999999999892</v>
      </c>
      <c r="R50" s="30">
        <f t="shared" si="18"/>
        <v>-0.67400000000000659</v>
      </c>
      <c r="S50" s="32">
        <f t="shared" si="1"/>
        <v>-0.31199999999999761</v>
      </c>
      <c r="T50" s="76">
        <f t="shared" si="2"/>
        <v>-0.6530000000000058</v>
      </c>
      <c r="U50" s="76">
        <f t="shared" si="3"/>
        <v>-0.25499999999999545</v>
      </c>
      <c r="V50" s="74">
        <f t="shared" si="11"/>
        <v>-0.47179999999999894</v>
      </c>
      <c r="W50" s="50">
        <f t="shared" si="5"/>
        <v>-0.65399999999999636</v>
      </c>
      <c r="X50" s="32">
        <f t="shared" si="19"/>
        <v>-0.47200000000000841</v>
      </c>
      <c r="Y50" s="76">
        <f t="shared" si="6"/>
        <v>-0.59499999999999886</v>
      </c>
      <c r="Z50" s="76">
        <f t="shared" si="7"/>
        <v>-0.15299999999999159</v>
      </c>
      <c r="AA50" s="76">
        <f t="shared" si="14"/>
        <v>-0.46849999999999881</v>
      </c>
      <c r="AB50" s="76">
        <f t="shared" si="9"/>
        <v>-0.17100000000000648</v>
      </c>
      <c r="AC50"/>
    </row>
    <row r="51" spans="1:29" x14ac:dyDescent="0.25">
      <c r="A51" s="3">
        <v>170</v>
      </c>
      <c r="B51" s="74">
        <v>2335285.4619999998</v>
      </c>
      <c r="C51" s="74">
        <v>6066326.9840000002</v>
      </c>
      <c r="D51" s="74">
        <v>97.820999999999998</v>
      </c>
      <c r="E51" s="11" t="s">
        <v>74</v>
      </c>
      <c r="F51" s="30"/>
      <c r="G51" s="30"/>
      <c r="H51" s="30"/>
      <c r="I51" s="30"/>
      <c r="J51" s="30">
        <v>98.31</v>
      </c>
      <c r="K51" s="30">
        <v>98.35</v>
      </c>
      <c r="L51" s="30">
        <v>98.218000000000004</v>
      </c>
      <c r="M51" s="74">
        <v>97.980999999999995</v>
      </c>
      <c r="N51" s="30">
        <v>97.887</v>
      </c>
      <c r="O51" s="74">
        <v>97.936000000000007</v>
      </c>
      <c r="P51" s="74">
        <f t="shared" si="0"/>
        <v>97.820999999999998</v>
      </c>
      <c r="Q51" s="30"/>
      <c r="R51" s="30"/>
      <c r="S51" s="32">
        <f t="shared" si="1"/>
        <v>-9.1999999999998749E-2</v>
      </c>
      <c r="T51" s="76">
        <f t="shared" si="2"/>
        <v>-0.33100000000000307</v>
      </c>
      <c r="U51" s="76">
        <f t="shared" si="3"/>
        <v>-6.6000000000002501E-2</v>
      </c>
      <c r="V51" s="31">
        <f>(P51-J51)/3</f>
        <v>-0.16300000000000145</v>
      </c>
      <c r="W51" s="50"/>
      <c r="X51" s="31"/>
      <c r="Y51" s="76">
        <f t="shared" si="6"/>
        <v>-0.36899999999999977</v>
      </c>
      <c r="Z51" s="76">
        <f t="shared" si="7"/>
        <v>-4.4999999999987494E-2</v>
      </c>
      <c r="AA51" s="75">
        <f>(O51-K51)/2</f>
        <v>-0.20699999999999363</v>
      </c>
      <c r="AB51" s="76">
        <f t="shared" si="9"/>
        <v>-0.11500000000000909</v>
      </c>
      <c r="AC51"/>
    </row>
    <row r="52" spans="1:29" x14ac:dyDescent="0.25">
      <c r="A52" s="3" t="s">
        <v>26</v>
      </c>
      <c r="B52" s="74">
        <v>2224869.057</v>
      </c>
      <c r="C52" s="74">
        <v>6157684.8810000001</v>
      </c>
      <c r="D52" s="74">
        <v>145.63900000000001</v>
      </c>
      <c r="E52" s="11" t="s">
        <v>62</v>
      </c>
      <c r="F52" s="30"/>
      <c r="G52" s="30">
        <v>147.34100000000001</v>
      </c>
      <c r="H52" s="30">
        <v>147.33600000000001</v>
      </c>
      <c r="I52" s="30">
        <v>147.184</v>
      </c>
      <c r="J52" s="30">
        <v>146.96700000000001</v>
      </c>
      <c r="K52" s="30">
        <v>146.685</v>
      </c>
      <c r="L52" s="30">
        <v>146.64500000000001</v>
      </c>
      <c r="M52" s="74">
        <v>146.285</v>
      </c>
      <c r="N52" s="30">
        <v>146.179</v>
      </c>
      <c r="O52" s="74">
        <v>145.917</v>
      </c>
      <c r="P52" s="74">
        <f t="shared" si="0"/>
        <v>145.63900000000001</v>
      </c>
      <c r="Q52" s="31"/>
      <c r="R52" s="30">
        <f t="shared" ref="R52:R54" si="21">J52-H52</f>
        <v>-0.36899999999999977</v>
      </c>
      <c r="S52" s="32">
        <f t="shared" si="1"/>
        <v>-0.32200000000000273</v>
      </c>
      <c r="T52" s="76">
        <f t="shared" si="2"/>
        <v>-0.46600000000000819</v>
      </c>
      <c r="U52" s="76">
        <f t="shared" si="3"/>
        <v>-0.53999999999999204</v>
      </c>
      <c r="V52" s="75">
        <f>(P52-H52)/4</f>
        <v>-0.42425000000000068</v>
      </c>
      <c r="W52" s="50">
        <f t="shared" si="5"/>
        <v>-0.15700000000001069</v>
      </c>
      <c r="X52" s="32">
        <f t="shared" ref="X52:X69" si="22">K52-I52</f>
        <v>-0.49899999999999523</v>
      </c>
      <c r="Y52" s="76">
        <f t="shared" si="6"/>
        <v>-0.40000000000000568</v>
      </c>
      <c r="Z52" s="76">
        <f t="shared" si="7"/>
        <v>-0.367999999999995</v>
      </c>
      <c r="AA52" s="76">
        <f t="shared" si="14"/>
        <v>-0.35600000000000165</v>
      </c>
      <c r="AB52" s="76">
        <f t="shared" si="9"/>
        <v>-0.27799999999999159</v>
      </c>
      <c r="AC52"/>
    </row>
    <row r="53" spans="1:29" x14ac:dyDescent="0.25">
      <c r="A53" s="3">
        <v>1009</v>
      </c>
      <c r="B53" s="74">
        <v>2233366.8879999998</v>
      </c>
      <c r="C53" s="74">
        <v>6122386.6540000001</v>
      </c>
      <c r="D53" s="74">
        <v>127.974</v>
      </c>
      <c r="E53" s="11" t="s">
        <v>27</v>
      </c>
      <c r="F53" s="30"/>
      <c r="G53" s="30">
        <v>129.36199999999999</v>
      </c>
      <c r="H53" s="30">
        <v>129.34100000000001</v>
      </c>
      <c r="I53" s="30">
        <v>129.16800000000001</v>
      </c>
      <c r="J53" s="30">
        <v>129.04</v>
      </c>
      <c r="K53" s="30">
        <v>128.79599999999999</v>
      </c>
      <c r="L53" s="30">
        <v>128.77099999999999</v>
      </c>
      <c r="M53" s="74">
        <v>128.34299999999999</v>
      </c>
      <c r="N53" s="30">
        <v>128.22399999999999</v>
      </c>
      <c r="O53" s="74">
        <v>128.14699999999999</v>
      </c>
      <c r="P53" s="74">
        <f t="shared" si="0"/>
        <v>127.974</v>
      </c>
      <c r="Q53" s="35"/>
      <c r="R53" s="30">
        <f t="shared" si="21"/>
        <v>-0.30100000000001614</v>
      </c>
      <c r="S53" s="32">
        <f t="shared" si="1"/>
        <v>-0.26900000000000546</v>
      </c>
      <c r="T53" s="76">
        <f t="shared" si="2"/>
        <v>-0.54699999999999704</v>
      </c>
      <c r="U53" s="76">
        <f t="shared" si="3"/>
        <v>-0.24999999999998579</v>
      </c>
      <c r="V53" s="75">
        <f t="shared" ref="V53:V69" si="23">(P53-H53)/4</f>
        <v>-0.34175000000000111</v>
      </c>
      <c r="W53" s="50">
        <f t="shared" si="5"/>
        <v>-0.1939999999999884</v>
      </c>
      <c r="X53" s="32">
        <f t="shared" si="22"/>
        <v>-0.3720000000000141</v>
      </c>
      <c r="Y53" s="76">
        <f t="shared" si="6"/>
        <v>-0.45300000000000296</v>
      </c>
      <c r="Z53" s="76">
        <f t="shared" si="7"/>
        <v>-0.19599999999999795</v>
      </c>
      <c r="AA53" s="76">
        <f t="shared" si="14"/>
        <v>-0.30375000000000085</v>
      </c>
      <c r="AB53" s="76">
        <f t="shared" si="9"/>
        <v>-0.17299999999998761</v>
      </c>
      <c r="AC53"/>
    </row>
    <row r="54" spans="1:29" x14ac:dyDescent="0.25">
      <c r="A54" s="17" t="s">
        <v>75</v>
      </c>
      <c r="B54" s="80">
        <v>2241368.2710000002</v>
      </c>
      <c r="C54" s="80">
        <v>6157691.7520000003</v>
      </c>
      <c r="D54" s="80">
        <v>151.84</v>
      </c>
      <c r="E54" s="20" t="s">
        <v>76</v>
      </c>
      <c r="F54" s="30"/>
      <c r="G54" s="30">
        <v>146.97800000000001</v>
      </c>
      <c r="H54" s="30">
        <v>146.69900000000001</v>
      </c>
      <c r="I54" s="30">
        <v>146.33199999999999</v>
      </c>
      <c r="J54" s="30">
        <v>146.06</v>
      </c>
      <c r="K54" s="30">
        <v>145.648</v>
      </c>
      <c r="L54" s="34">
        <v>145.47199999999998</v>
      </c>
      <c r="M54" s="74">
        <v>144.94</v>
      </c>
      <c r="N54" s="34">
        <v>144.69399999999999</v>
      </c>
      <c r="O54" s="77">
        <v>144.30799999999999</v>
      </c>
      <c r="P54" s="74">
        <f>D54-7.877</f>
        <v>143.96299999999999</v>
      </c>
      <c r="Q54" s="35"/>
      <c r="R54" s="30">
        <f t="shared" si="21"/>
        <v>-0.63900000000001</v>
      </c>
      <c r="S54" s="32">
        <f t="shared" si="1"/>
        <v>-0.58800000000002228</v>
      </c>
      <c r="T54" s="76">
        <f t="shared" si="2"/>
        <v>-0.77799999999999159</v>
      </c>
      <c r="U54" s="76">
        <f t="shared" si="3"/>
        <v>-0.73099999999999454</v>
      </c>
      <c r="V54" s="75">
        <f t="shared" si="23"/>
        <v>-0.6840000000000046</v>
      </c>
      <c r="W54" s="50">
        <f t="shared" si="5"/>
        <v>-0.64600000000001501</v>
      </c>
      <c r="X54" s="32">
        <f>K54-I54</f>
        <v>-0.6839999999999975</v>
      </c>
      <c r="Y54" s="76">
        <f t="shared" si="6"/>
        <v>-0.70799999999999841</v>
      </c>
      <c r="Z54" s="76">
        <f t="shared" si="7"/>
        <v>-0.632000000000005</v>
      </c>
      <c r="AA54" s="76">
        <f t="shared" si="14"/>
        <v>-0.66750000000000398</v>
      </c>
      <c r="AB54" s="76">
        <f t="shared" si="9"/>
        <v>-0.34499999999999886</v>
      </c>
      <c r="AC54"/>
    </row>
    <row r="55" spans="1:29" x14ac:dyDescent="0.25">
      <c r="A55" s="17" t="s">
        <v>77</v>
      </c>
      <c r="B55" s="80">
        <v>2248691.747</v>
      </c>
      <c r="C55" s="80">
        <v>6157718.2249999996</v>
      </c>
      <c r="D55" s="80">
        <v>149.54499999999999</v>
      </c>
      <c r="E55" s="20" t="s">
        <v>78</v>
      </c>
      <c r="F55" s="30"/>
      <c r="G55" s="30">
        <v>150.52699999999999</v>
      </c>
      <c r="H55" s="30">
        <v>150.34200000000001</v>
      </c>
      <c r="I55" s="30">
        <v>149.84899999999999</v>
      </c>
      <c r="J55" s="30">
        <v>149.59</v>
      </c>
      <c r="K55" s="30">
        <v>149.07900000000001</v>
      </c>
      <c r="L55" s="34">
        <v>148.91300000000001</v>
      </c>
      <c r="M55" s="74">
        <v>148.28</v>
      </c>
      <c r="N55" s="34">
        <v>148.04000000000002</v>
      </c>
      <c r="O55" s="77">
        <v>147.69800000000001</v>
      </c>
      <c r="P55" s="74">
        <f>D55-2.177</f>
        <v>147.36799999999999</v>
      </c>
      <c r="Q55" s="35"/>
      <c r="R55" s="30">
        <f>(I55-D55)/(31/12)</f>
        <v>0.1176774193548395</v>
      </c>
      <c r="S55" s="32">
        <f t="shared" si="1"/>
        <v>-0.6769999999999925</v>
      </c>
      <c r="T55" s="76">
        <f t="shared" si="2"/>
        <v>-0.87299999999999045</v>
      </c>
      <c r="U55" s="76">
        <f t="shared" si="3"/>
        <v>-0.67200000000002547</v>
      </c>
      <c r="V55" s="75">
        <f t="shared" si="23"/>
        <v>-0.74350000000000449</v>
      </c>
      <c r="W55" s="50">
        <f t="shared" si="5"/>
        <v>-0.67799999999999727</v>
      </c>
      <c r="X55" s="32">
        <f t="shared" ref="X55:X56" si="24">K55-I55</f>
        <v>-0.76999999999998181</v>
      </c>
      <c r="Y55" s="76">
        <f t="shared" si="6"/>
        <v>-0.79900000000000659</v>
      </c>
      <c r="Z55" s="76">
        <f t="shared" si="7"/>
        <v>-0.58199999999999363</v>
      </c>
      <c r="AA55" s="76">
        <f t="shared" si="14"/>
        <v>-0.70724999999999483</v>
      </c>
      <c r="AB55" s="76">
        <f t="shared" si="9"/>
        <v>-0.33000000000001251</v>
      </c>
      <c r="AC55"/>
    </row>
    <row r="56" spans="1:29" x14ac:dyDescent="0.25">
      <c r="A56" s="17" t="s">
        <v>79</v>
      </c>
      <c r="B56" s="80">
        <v>2265037.6860000002</v>
      </c>
      <c r="C56" s="80">
        <v>6131551.557</v>
      </c>
      <c r="D56" s="80">
        <v>125.336</v>
      </c>
      <c r="E56" s="20" t="s">
        <v>85</v>
      </c>
      <c r="F56" s="30"/>
      <c r="G56" s="30">
        <v>129.16399999999999</v>
      </c>
      <c r="H56" s="30">
        <v>128.91300000000001</v>
      </c>
      <c r="I56" s="30">
        <v>128.45699999999999</v>
      </c>
      <c r="J56" s="30">
        <v>128.07</v>
      </c>
      <c r="K56" s="30">
        <v>127.67699999999999</v>
      </c>
      <c r="L56" s="34">
        <v>127.48399999999999</v>
      </c>
      <c r="M56" s="74">
        <v>126.79</v>
      </c>
      <c r="N56" s="34">
        <v>126.55799999999999</v>
      </c>
      <c r="O56" s="77">
        <v>126.276</v>
      </c>
      <c r="P56" s="74">
        <f>D56+0.633</f>
        <v>125.96899999999999</v>
      </c>
      <c r="Q56" s="35"/>
      <c r="R56" s="30">
        <f>(I56-D56)/(31/12)</f>
        <v>1.2081290322580625</v>
      </c>
      <c r="S56" s="32">
        <f t="shared" si="1"/>
        <v>-0.58599999999999852</v>
      </c>
      <c r="T56" s="76">
        <f t="shared" si="2"/>
        <v>-0.92600000000000193</v>
      </c>
      <c r="U56" s="76">
        <f t="shared" si="3"/>
        <v>-0.58899999999999864</v>
      </c>
      <c r="V56" s="75">
        <f t="shared" si="23"/>
        <v>-0.73600000000000421</v>
      </c>
      <c r="W56" s="50">
        <f t="shared" si="5"/>
        <v>-0.70699999999999363</v>
      </c>
      <c r="X56" s="32">
        <f t="shared" si="24"/>
        <v>-0.78000000000000114</v>
      </c>
      <c r="Y56" s="76">
        <f t="shared" si="6"/>
        <v>-0.88699999999998624</v>
      </c>
      <c r="Z56" s="76">
        <f t="shared" si="7"/>
        <v>-0.51400000000001</v>
      </c>
      <c r="AA56" s="76">
        <f t="shared" si="14"/>
        <v>-0.72199999999999775</v>
      </c>
      <c r="AB56" s="76">
        <f t="shared" si="9"/>
        <v>-0.30700000000000216</v>
      </c>
      <c r="AC56"/>
    </row>
    <row r="57" spans="1:29" x14ac:dyDescent="0.25">
      <c r="A57" s="3">
        <v>1108</v>
      </c>
      <c r="B57" s="74">
        <v>2361312.0109999999</v>
      </c>
      <c r="C57" s="74">
        <v>6086633.8650000002</v>
      </c>
      <c r="D57" s="74">
        <v>123.616</v>
      </c>
      <c r="E57" s="11" t="s">
        <v>28</v>
      </c>
      <c r="F57" s="30"/>
      <c r="G57" s="30">
        <v>123.736</v>
      </c>
      <c r="H57" s="30">
        <v>123.759</v>
      </c>
      <c r="I57" s="30">
        <v>123.726</v>
      </c>
      <c r="J57" s="30">
        <v>123.63</v>
      </c>
      <c r="K57" s="30">
        <v>123.74</v>
      </c>
      <c r="L57" s="30">
        <v>123.747</v>
      </c>
      <c r="M57" s="74">
        <v>123.61199999999999</v>
      </c>
      <c r="N57" s="30">
        <v>123.55200000000001</v>
      </c>
      <c r="O57" s="74">
        <v>123.684</v>
      </c>
      <c r="P57" s="74">
        <f t="shared" si="0"/>
        <v>123.616</v>
      </c>
      <c r="Q57" s="35"/>
      <c r="R57" s="30">
        <f t="shared" ref="R57:R69" si="25">J57-H57</f>
        <v>-0.12900000000000489</v>
      </c>
      <c r="S57" s="32">
        <f t="shared" si="1"/>
        <v>0.11700000000000443</v>
      </c>
      <c r="T57" s="76">
        <f t="shared" si="2"/>
        <v>-0.19499999999999318</v>
      </c>
      <c r="U57" s="76">
        <f t="shared" si="3"/>
        <v>6.3999999999992951E-2</v>
      </c>
      <c r="V57" s="75">
        <f t="shared" si="23"/>
        <v>-3.5750000000000171E-2</v>
      </c>
      <c r="W57" s="50">
        <f t="shared" si="5"/>
        <v>-1.0000000000005116E-2</v>
      </c>
      <c r="X57" s="32">
        <f t="shared" si="22"/>
        <v>1.3999999999995794E-2</v>
      </c>
      <c r="Y57" s="76">
        <f t="shared" si="6"/>
        <v>-0.12800000000000011</v>
      </c>
      <c r="Z57" s="76">
        <f t="shared" si="7"/>
        <v>7.2000000000002728E-2</v>
      </c>
      <c r="AA57" s="76">
        <f t="shared" si="14"/>
        <v>-1.3000000000001677E-2</v>
      </c>
      <c r="AB57" s="76">
        <f t="shared" si="9"/>
        <v>-6.799999999999784E-2</v>
      </c>
      <c r="AC57"/>
    </row>
    <row r="58" spans="1:29" x14ac:dyDescent="0.25">
      <c r="A58" s="3">
        <v>2062</v>
      </c>
      <c r="B58" s="74">
        <v>2239271.4920000001</v>
      </c>
      <c r="C58" s="74">
        <v>6146221.3779999996</v>
      </c>
      <c r="D58" s="74">
        <v>139.65100000000001</v>
      </c>
      <c r="E58" s="11" t="s">
        <v>29</v>
      </c>
      <c r="F58" s="30"/>
      <c r="G58" s="30">
        <v>141.27699999999999</v>
      </c>
      <c r="H58" s="30">
        <v>141.29400000000001</v>
      </c>
      <c r="I58" s="30">
        <v>141.07400000000001</v>
      </c>
      <c r="J58" s="30">
        <v>140.94999999999999</v>
      </c>
      <c r="K58" s="30">
        <v>140.65</v>
      </c>
      <c r="L58" s="30">
        <v>140.62899999999999</v>
      </c>
      <c r="M58" s="74">
        <v>140.28899999999999</v>
      </c>
      <c r="N58" s="30">
        <v>140.125</v>
      </c>
      <c r="O58" s="74">
        <v>139.88900000000001</v>
      </c>
      <c r="P58" s="74">
        <f t="shared" si="0"/>
        <v>139.65100000000001</v>
      </c>
      <c r="Q58" s="31"/>
      <c r="R58" s="30">
        <f t="shared" si="25"/>
        <v>-0.34400000000002251</v>
      </c>
      <c r="S58" s="32">
        <f t="shared" si="1"/>
        <v>-0.32099999999999795</v>
      </c>
      <c r="T58" s="76">
        <f t="shared" si="2"/>
        <v>-0.50399999999999068</v>
      </c>
      <c r="U58" s="76">
        <f t="shared" si="3"/>
        <v>-0.47399999999998954</v>
      </c>
      <c r="V58" s="75">
        <f t="shared" si="23"/>
        <v>-0.41075000000000017</v>
      </c>
      <c r="W58" s="50">
        <f t="shared" si="5"/>
        <v>-0.20299999999997453</v>
      </c>
      <c r="X58" s="32">
        <f t="shared" si="22"/>
        <v>-0.42400000000000659</v>
      </c>
      <c r="Y58" s="76">
        <f t="shared" si="6"/>
        <v>-0.36100000000001842</v>
      </c>
      <c r="Z58" s="76">
        <f t="shared" si="7"/>
        <v>-0.39999999999997726</v>
      </c>
      <c r="AA58" s="76">
        <f t="shared" si="14"/>
        <v>-0.3469999999999942</v>
      </c>
      <c r="AB58" s="76">
        <f t="shared" si="9"/>
        <v>-0.23799999999999955</v>
      </c>
      <c r="AC58"/>
    </row>
    <row r="59" spans="1:29" x14ac:dyDescent="0.25">
      <c r="A59" s="3">
        <v>2065</v>
      </c>
      <c r="B59" s="74">
        <v>2322679.4550000001</v>
      </c>
      <c r="C59" s="74">
        <v>6128257.3849999998</v>
      </c>
      <c r="D59" s="74">
        <v>144.58699999999999</v>
      </c>
      <c r="E59" s="11" t="s">
        <v>30</v>
      </c>
      <c r="F59" s="30"/>
      <c r="G59" s="30">
        <v>145.958</v>
      </c>
      <c r="H59" s="30">
        <v>145.98500000000001</v>
      </c>
      <c r="I59" s="30">
        <v>145.684</v>
      </c>
      <c r="J59" s="30">
        <v>145.55000000000001</v>
      </c>
      <c r="K59" s="30">
        <v>145.36000000000001</v>
      </c>
      <c r="L59" s="30">
        <v>145.32400000000001</v>
      </c>
      <c r="M59" s="74">
        <v>144.81899999999999</v>
      </c>
      <c r="N59" s="30">
        <v>144.749</v>
      </c>
      <c r="O59" s="74">
        <v>144.72800000000001</v>
      </c>
      <c r="P59" s="74">
        <f t="shared" si="0"/>
        <v>144.58699999999999</v>
      </c>
      <c r="Q59" s="31"/>
      <c r="R59" s="30">
        <f t="shared" si="25"/>
        <v>-0.43500000000000227</v>
      </c>
      <c r="S59" s="32">
        <f t="shared" si="1"/>
        <v>-0.22599999999999909</v>
      </c>
      <c r="T59" s="76">
        <f t="shared" si="2"/>
        <v>-0.57500000000001705</v>
      </c>
      <c r="U59" s="76">
        <f t="shared" si="3"/>
        <v>-0.16200000000000614</v>
      </c>
      <c r="V59" s="75">
        <f t="shared" si="23"/>
        <v>-0.34950000000000614</v>
      </c>
      <c r="W59" s="50">
        <f t="shared" si="5"/>
        <v>-0.27400000000000091</v>
      </c>
      <c r="X59" s="32">
        <f t="shared" si="22"/>
        <v>-0.32399999999998386</v>
      </c>
      <c r="Y59" s="76">
        <f t="shared" si="6"/>
        <v>-0.54100000000002524</v>
      </c>
      <c r="Z59" s="76">
        <f t="shared" si="7"/>
        <v>-9.0999999999979764E-2</v>
      </c>
      <c r="AA59" s="76">
        <f t="shared" si="14"/>
        <v>-0.30749999999999744</v>
      </c>
      <c r="AB59" s="76">
        <f t="shared" si="9"/>
        <v>-0.14100000000001955</v>
      </c>
      <c r="AC59"/>
    </row>
    <row r="60" spans="1:29" x14ac:dyDescent="0.25">
      <c r="A60" s="3">
        <v>2076</v>
      </c>
      <c r="B60" s="74">
        <v>2280427.753</v>
      </c>
      <c r="C60" s="74">
        <v>6163347.8289999999</v>
      </c>
      <c r="D60" s="74">
        <v>178.88399999999999</v>
      </c>
      <c r="E60" s="11" t="s">
        <v>80</v>
      </c>
      <c r="F60" s="30"/>
      <c r="G60" s="30">
        <v>180.846</v>
      </c>
      <c r="H60" s="30">
        <v>180.803</v>
      </c>
      <c r="I60" s="30">
        <v>180.56800000000001</v>
      </c>
      <c r="J60" s="30">
        <v>180.44</v>
      </c>
      <c r="K60" s="30">
        <v>180.19</v>
      </c>
      <c r="L60" s="30">
        <v>180.08</v>
      </c>
      <c r="M60" s="74">
        <v>179.524</v>
      </c>
      <c r="N60" s="30">
        <v>179.28700000000001</v>
      </c>
      <c r="O60" s="74">
        <v>179.21</v>
      </c>
      <c r="P60" s="74">
        <f t="shared" si="0"/>
        <v>178.88399999999999</v>
      </c>
      <c r="Q60" s="31"/>
      <c r="R60" s="30">
        <f t="shared" si="25"/>
        <v>-0.36299999999999955</v>
      </c>
      <c r="S60" s="32">
        <f t="shared" si="1"/>
        <v>-0.35999999999998522</v>
      </c>
      <c r="T60" s="76">
        <f t="shared" si="2"/>
        <v>-0.79300000000000637</v>
      </c>
      <c r="U60" s="76">
        <f t="shared" si="3"/>
        <v>-0.40300000000002001</v>
      </c>
      <c r="V60" s="75">
        <f t="shared" si="23"/>
        <v>-0.47975000000000279</v>
      </c>
      <c r="W60" s="50">
        <f t="shared" si="5"/>
        <v>-0.27799999999999159</v>
      </c>
      <c r="X60" s="32">
        <f t="shared" si="22"/>
        <v>-0.37800000000001432</v>
      </c>
      <c r="Y60" s="76">
        <f t="shared" si="6"/>
        <v>-0.66599999999999682</v>
      </c>
      <c r="Z60" s="76">
        <f t="shared" si="7"/>
        <v>-0.31399999999999295</v>
      </c>
      <c r="AA60" s="76">
        <f t="shared" si="14"/>
        <v>-0.40899999999999892</v>
      </c>
      <c r="AB60" s="76">
        <f t="shared" si="9"/>
        <v>-0.32600000000002183</v>
      </c>
      <c r="AC60"/>
    </row>
    <row r="61" spans="1:29" x14ac:dyDescent="0.25">
      <c r="A61" s="3">
        <v>2107</v>
      </c>
      <c r="B61" s="74">
        <v>2099695.656</v>
      </c>
      <c r="C61" s="74">
        <v>6220352.6500000004</v>
      </c>
      <c r="D61" s="74">
        <v>174.88499999999999</v>
      </c>
      <c r="E61" s="11" t="s">
        <v>81</v>
      </c>
      <c r="F61" s="30"/>
      <c r="G61" s="30">
        <v>176.036</v>
      </c>
      <c r="H61" s="30">
        <v>176.10900000000001</v>
      </c>
      <c r="I61" s="30">
        <v>175.87799999999999</v>
      </c>
      <c r="J61" s="30">
        <v>175.78</v>
      </c>
      <c r="K61" s="30">
        <v>175.52</v>
      </c>
      <c r="L61" s="30">
        <v>175.584</v>
      </c>
      <c r="M61" s="74">
        <v>175.268</v>
      </c>
      <c r="N61" s="30">
        <v>175.221</v>
      </c>
      <c r="O61" s="74">
        <v>174.86799999999999</v>
      </c>
      <c r="P61" s="74">
        <f t="shared" si="0"/>
        <v>174.88499999999999</v>
      </c>
      <c r="Q61" s="31"/>
      <c r="R61" s="30">
        <f t="shared" si="25"/>
        <v>-0.32900000000000773</v>
      </c>
      <c r="S61" s="32">
        <f t="shared" si="1"/>
        <v>-0.19599999999999795</v>
      </c>
      <c r="T61" s="76">
        <f t="shared" si="2"/>
        <v>-0.36299999999999955</v>
      </c>
      <c r="U61" s="76">
        <f t="shared" si="3"/>
        <v>-0.33600000000001273</v>
      </c>
      <c r="V61" s="75">
        <f t="shared" si="23"/>
        <v>-0.30600000000000449</v>
      </c>
      <c r="W61" s="50">
        <f t="shared" si="5"/>
        <v>-0.15800000000001546</v>
      </c>
      <c r="X61" s="32">
        <f t="shared" si="22"/>
        <v>-0.35799999999997567</v>
      </c>
      <c r="Y61" s="76">
        <f t="shared" si="6"/>
        <v>-0.25200000000000955</v>
      </c>
      <c r="Z61" s="76">
        <f t="shared" si="7"/>
        <v>-0.40000000000000568</v>
      </c>
      <c r="AA61" s="76">
        <f t="shared" si="14"/>
        <v>-0.29200000000000159</v>
      </c>
      <c r="AB61" s="76">
        <f t="shared" si="9"/>
        <v>1.6999999999995907E-2</v>
      </c>
      <c r="AC61"/>
    </row>
    <row r="62" spans="1:29" x14ac:dyDescent="0.25">
      <c r="A62" s="3">
        <v>2147</v>
      </c>
      <c r="B62" s="74">
        <v>2062741.5589999999</v>
      </c>
      <c r="C62" s="74">
        <v>6223015.8820000002</v>
      </c>
      <c r="D62" s="74">
        <v>195.00700000000001</v>
      </c>
      <c r="E62" s="11" t="s">
        <v>31</v>
      </c>
      <c r="F62" s="30"/>
      <c r="G62" s="30">
        <v>196.577</v>
      </c>
      <c r="H62" s="30">
        <v>196.62899999999999</v>
      </c>
      <c r="I62" s="30">
        <v>196.36500000000001</v>
      </c>
      <c r="J62" s="30">
        <v>196.27</v>
      </c>
      <c r="K62" s="30">
        <v>195.94</v>
      </c>
      <c r="L62" s="30">
        <v>195.87700000000001</v>
      </c>
      <c r="M62" s="74">
        <v>195.47499999999999</v>
      </c>
      <c r="N62" s="30">
        <v>195.417</v>
      </c>
      <c r="O62" s="74">
        <v>195.03100000000001</v>
      </c>
      <c r="P62" s="74">
        <f t="shared" si="0"/>
        <v>195.00700000000001</v>
      </c>
      <c r="Q62" s="31"/>
      <c r="R62" s="30">
        <f t="shared" si="25"/>
        <v>-0.35899999999998045</v>
      </c>
      <c r="S62" s="32">
        <f t="shared" si="1"/>
        <v>-0.39300000000000068</v>
      </c>
      <c r="T62" s="76">
        <f t="shared" si="2"/>
        <v>-0.46000000000000796</v>
      </c>
      <c r="U62" s="76">
        <f t="shared" si="3"/>
        <v>-0.40999999999999659</v>
      </c>
      <c r="V62" s="75">
        <f t="shared" si="23"/>
        <v>-0.40549999999999642</v>
      </c>
      <c r="W62" s="50">
        <f t="shared" si="5"/>
        <v>-0.21199999999998909</v>
      </c>
      <c r="X62" s="32">
        <f t="shared" si="22"/>
        <v>-0.42500000000001137</v>
      </c>
      <c r="Y62" s="76">
        <f t="shared" si="6"/>
        <v>-0.46500000000000341</v>
      </c>
      <c r="Z62" s="76">
        <f t="shared" si="7"/>
        <v>-0.4439999999999884</v>
      </c>
      <c r="AA62" s="76">
        <f t="shared" si="14"/>
        <v>-0.38649999999999807</v>
      </c>
      <c r="AB62" s="76">
        <f t="shared" si="9"/>
        <v>-2.4000000000000909E-2</v>
      </c>
      <c r="AC62"/>
    </row>
    <row r="63" spans="1:29" x14ac:dyDescent="0.25">
      <c r="A63" s="3">
        <v>2149</v>
      </c>
      <c r="B63" s="74">
        <v>2115864.7650000001</v>
      </c>
      <c r="C63" s="74">
        <v>6175004.2929999996</v>
      </c>
      <c r="D63" s="74">
        <v>164.60599999999999</v>
      </c>
      <c r="E63" s="11" t="s">
        <v>32</v>
      </c>
      <c r="F63" s="30"/>
      <c r="G63" s="30">
        <v>165.85</v>
      </c>
      <c r="H63" s="30">
        <v>165.88499999999999</v>
      </c>
      <c r="I63" s="30">
        <v>165.72499999999999</v>
      </c>
      <c r="J63" s="30">
        <v>165.62</v>
      </c>
      <c r="K63" s="30">
        <v>165.47</v>
      </c>
      <c r="L63" s="30">
        <v>165.429</v>
      </c>
      <c r="M63" s="74">
        <v>165.18600000000001</v>
      </c>
      <c r="N63" s="30">
        <v>164.999</v>
      </c>
      <c r="O63" s="74">
        <v>164.762</v>
      </c>
      <c r="P63" s="74">
        <f t="shared" si="0"/>
        <v>164.60599999999999</v>
      </c>
      <c r="Q63" s="31"/>
      <c r="R63" s="30">
        <f t="shared" si="25"/>
        <v>-0.26499999999998636</v>
      </c>
      <c r="S63" s="32">
        <f t="shared" si="1"/>
        <v>-0.1910000000000025</v>
      </c>
      <c r="T63" s="76">
        <f t="shared" si="2"/>
        <v>-0.43000000000000682</v>
      </c>
      <c r="U63" s="76">
        <f t="shared" si="3"/>
        <v>-0.39300000000000068</v>
      </c>
      <c r="V63" s="75">
        <f t="shared" si="23"/>
        <v>-0.31974999999999909</v>
      </c>
      <c r="W63" s="50">
        <f t="shared" si="5"/>
        <v>-0.125</v>
      </c>
      <c r="X63" s="32">
        <f t="shared" si="22"/>
        <v>-0.25499999999999545</v>
      </c>
      <c r="Y63" s="76">
        <f t="shared" si="6"/>
        <v>-0.28399999999999181</v>
      </c>
      <c r="Z63" s="76">
        <f t="shared" si="7"/>
        <v>-0.42400000000000659</v>
      </c>
      <c r="AA63" s="76">
        <f t="shared" si="14"/>
        <v>-0.27199999999999847</v>
      </c>
      <c r="AB63" s="76">
        <f t="shared" si="9"/>
        <v>-0.15600000000000591</v>
      </c>
      <c r="AC63"/>
    </row>
    <row r="64" spans="1:29" x14ac:dyDescent="0.25">
      <c r="A64" s="3">
        <v>2160</v>
      </c>
      <c r="B64" s="74">
        <v>2078118.325</v>
      </c>
      <c r="C64" s="74">
        <v>6305388.176</v>
      </c>
      <c r="D64" s="74">
        <v>232.41</v>
      </c>
      <c r="E64" s="11" t="s">
        <v>33</v>
      </c>
      <c r="F64" s="30"/>
      <c r="G64" s="30">
        <v>232.88900000000001</v>
      </c>
      <c r="H64" s="30">
        <v>232.91</v>
      </c>
      <c r="I64" s="30">
        <v>232.67099999999999</v>
      </c>
      <c r="J64" s="30">
        <v>232.76</v>
      </c>
      <c r="K64" s="30">
        <v>232.71</v>
      </c>
      <c r="L64" s="30">
        <v>232.679</v>
      </c>
      <c r="M64" s="74">
        <v>232.49100000000001</v>
      </c>
      <c r="N64" s="30">
        <v>232.57</v>
      </c>
      <c r="O64" s="74">
        <v>232.279</v>
      </c>
      <c r="P64" s="74">
        <f t="shared" si="0"/>
        <v>232.41</v>
      </c>
      <c r="Q64" s="31"/>
      <c r="R64" s="30">
        <f t="shared" si="25"/>
        <v>-0.15000000000000568</v>
      </c>
      <c r="S64" s="32">
        <f t="shared" si="1"/>
        <v>-8.0999999999988859E-2</v>
      </c>
      <c r="T64" s="76">
        <f t="shared" si="2"/>
        <v>-0.10900000000000887</v>
      </c>
      <c r="U64" s="76">
        <f t="shared" si="3"/>
        <v>-0.15999999999999659</v>
      </c>
      <c r="V64" s="75">
        <f t="shared" si="23"/>
        <v>-0.125</v>
      </c>
      <c r="W64" s="50">
        <f t="shared" si="5"/>
        <v>-0.21800000000001774</v>
      </c>
      <c r="X64" s="32">
        <f t="shared" si="22"/>
        <v>3.9000000000015689E-2</v>
      </c>
      <c r="Y64" s="76">
        <f t="shared" si="6"/>
        <v>-0.21899999999999409</v>
      </c>
      <c r="Z64" s="76">
        <f t="shared" si="7"/>
        <v>-0.21200000000001751</v>
      </c>
      <c r="AA64" s="76">
        <f t="shared" si="14"/>
        <v>-0.15250000000000341</v>
      </c>
      <c r="AB64" s="76">
        <f t="shared" si="9"/>
        <v>0.13100000000000023</v>
      </c>
      <c r="AC64"/>
    </row>
    <row r="65" spans="1:29" x14ac:dyDescent="0.25">
      <c r="A65" s="3">
        <v>2348</v>
      </c>
      <c r="B65" s="74">
        <v>2256684.7609999999</v>
      </c>
      <c r="C65" s="74">
        <v>6084032.5310000004</v>
      </c>
      <c r="D65" s="74">
        <v>112.652</v>
      </c>
      <c r="E65" s="11" t="s">
        <v>34</v>
      </c>
      <c r="F65" s="30"/>
      <c r="G65" s="30">
        <v>113.407</v>
      </c>
      <c r="H65" s="30">
        <v>113.328</v>
      </c>
      <c r="I65" s="30">
        <v>113.188</v>
      </c>
      <c r="J65" s="30">
        <v>113.16</v>
      </c>
      <c r="K65" s="30">
        <v>113.06</v>
      </c>
      <c r="L65" s="30">
        <v>113.083</v>
      </c>
      <c r="M65" s="74">
        <v>112.88500000000001</v>
      </c>
      <c r="N65" s="30">
        <v>112.81699999999999</v>
      </c>
      <c r="O65" s="74">
        <v>112.779</v>
      </c>
      <c r="P65" s="74">
        <f t="shared" si="0"/>
        <v>112.652</v>
      </c>
      <c r="Q65" s="31"/>
      <c r="R65" s="30">
        <f t="shared" si="25"/>
        <v>-0.16800000000000637</v>
      </c>
      <c r="S65" s="32">
        <f t="shared" si="1"/>
        <v>-7.6999999999998181E-2</v>
      </c>
      <c r="T65" s="76">
        <f t="shared" si="2"/>
        <v>-0.26600000000000534</v>
      </c>
      <c r="U65" s="76">
        <f t="shared" si="3"/>
        <v>-0.16499999999999204</v>
      </c>
      <c r="V65" s="75">
        <f t="shared" si="23"/>
        <v>-0.16900000000000048</v>
      </c>
      <c r="W65" s="50">
        <f t="shared" si="5"/>
        <v>-0.21899999999999409</v>
      </c>
      <c r="X65" s="32">
        <f t="shared" si="22"/>
        <v>-0.12800000000000011</v>
      </c>
      <c r="Y65" s="76">
        <f t="shared" si="6"/>
        <v>-0.17499999999999716</v>
      </c>
      <c r="Z65" s="76">
        <f t="shared" si="7"/>
        <v>-0.10600000000000875</v>
      </c>
      <c r="AA65" s="76">
        <f t="shared" si="14"/>
        <v>-0.15700000000000003</v>
      </c>
      <c r="AB65" s="76">
        <f t="shared" si="9"/>
        <v>-0.12699999999999534</v>
      </c>
      <c r="AC65"/>
    </row>
    <row r="66" spans="1:29" x14ac:dyDescent="0.25">
      <c r="A66" s="3">
        <v>2362</v>
      </c>
      <c r="B66" s="74">
        <v>2256922.9750000001</v>
      </c>
      <c r="C66" s="74">
        <v>6143246.1880000001</v>
      </c>
      <c r="D66" s="74">
        <v>147.00700000000001</v>
      </c>
      <c r="E66" s="11" t="s">
        <v>35</v>
      </c>
      <c r="F66" s="30"/>
      <c r="G66" s="30">
        <v>149.72900000000001</v>
      </c>
      <c r="H66" s="30">
        <v>149.571</v>
      </c>
      <c r="I66" s="30">
        <v>149.18100000000001</v>
      </c>
      <c r="J66" s="30">
        <v>149.02000000000001</v>
      </c>
      <c r="K66" s="30">
        <v>148.65</v>
      </c>
      <c r="L66" s="30">
        <v>148.46700000000001</v>
      </c>
      <c r="M66" s="74">
        <v>147.886</v>
      </c>
      <c r="N66" s="30">
        <v>147.596</v>
      </c>
      <c r="O66" s="74">
        <v>147.298</v>
      </c>
      <c r="P66" s="74">
        <f t="shared" si="0"/>
        <v>147.00700000000001</v>
      </c>
      <c r="Q66" s="31"/>
      <c r="R66" s="30">
        <f t="shared" si="25"/>
        <v>-0.55099999999998772</v>
      </c>
      <c r="S66" s="32">
        <f t="shared" si="1"/>
        <v>-0.55299999999999727</v>
      </c>
      <c r="T66" s="76">
        <f t="shared" si="2"/>
        <v>-0.87100000000000932</v>
      </c>
      <c r="U66" s="76">
        <f t="shared" si="3"/>
        <v>-0.58899999999999864</v>
      </c>
      <c r="V66" s="75">
        <f t="shared" si="23"/>
        <v>-0.64099999999999824</v>
      </c>
      <c r="W66" s="50">
        <f t="shared" si="5"/>
        <v>-0.54800000000000182</v>
      </c>
      <c r="X66" s="32">
        <f t="shared" si="22"/>
        <v>-0.53100000000000591</v>
      </c>
      <c r="Y66" s="76">
        <f t="shared" si="6"/>
        <v>-0.76400000000001</v>
      </c>
      <c r="Z66" s="76">
        <f t="shared" si="7"/>
        <v>-0.58799999999999386</v>
      </c>
      <c r="AA66" s="76">
        <f t="shared" si="14"/>
        <v>-0.6077500000000029</v>
      </c>
      <c r="AB66" s="76">
        <f t="shared" si="9"/>
        <v>-0.29099999999999682</v>
      </c>
      <c r="AC66"/>
    </row>
    <row r="67" spans="1:29" x14ac:dyDescent="0.25">
      <c r="A67" s="3">
        <v>2378</v>
      </c>
      <c r="B67" s="74">
        <v>2256382.1869999999</v>
      </c>
      <c r="C67" s="74">
        <v>6184306.5039999997</v>
      </c>
      <c r="D67" s="74">
        <v>180.12799999999999</v>
      </c>
      <c r="E67" s="11" t="s">
        <v>36</v>
      </c>
      <c r="F67" s="30"/>
      <c r="G67" s="30">
        <v>182.46199999999999</v>
      </c>
      <c r="H67" s="30">
        <v>182.41300000000001</v>
      </c>
      <c r="I67" s="30">
        <v>182.12799999999999</v>
      </c>
      <c r="J67" s="30">
        <v>181.96</v>
      </c>
      <c r="K67" s="30">
        <v>181.59</v>
      </c>
      <c r="L67" s="30">
        <v>181.42400000000001</v>
      </c>
      <c r="M67" s="74">
        <v>180.874</v>
      </c>
      <c r="N67" s="30">
        <v>180.64400000000001</v>
      </c>
      <c r="O67" s="74">
        <v>180.435</v>
      </c>
      <c r="P67" s="74">
        <f t="shared" si="0"/>
        <v>180.12799999999999</v>
      </c>
      <c r="Q67" s="31"/>
      <c r="R67" s="30">
        <f t="shared" si="25"/>
        <v>-0.45300000000000296</v>
      </c>
      <c r="S67" s="32">
        <f t="shared" si="1"/>
        <v>-0.53600000000000136</v>
      </c>
      <c r="T67" s="76">
        <f t="shared" si="2"/>
        <v>-0.78000000000000114</v>
      </c>
      <c r="U67" s="76">
        <f t="shared" si="3"/>
        <v>-0.51600000000001955</v>
      </c>
      <c r="V67" s="75">
        <f t="shared" si="23"/>
        <v>-0.57125000000000625</v>
      </c>
      <c r="W67" s="50">
        <f t="shared" si="5"/>
        <v>-0.33400000000000318</v>
      </c>
      <c r="X67" s="32">
        <f t="shared" si="22"/>
        <v>-0.53799999999998249</v>
      </c>
      <c r="Y67" s="76">
        <f t="shared" si="6"/>
        <v>-0.71600000000000819</v>
      </c>
      <c r="Z67" s="76">
        <f t="shared" si="7"/>
        <v>-0.43899999999999295</v>
      </c>
      <c r="AA67" s="76">
        <f t="shared" si="14"/>
        <v>-0.5067499999999967</v>
      </c>
      <c r="AB67" s="76">
        <f t="shared" si="9"/>
        <v>-0.30700000000001637</v>
      </c>
      <c r="AC67"/>
    </row>
    <row r="68" spans="1:29" x14ac:dyDescent="0.25">
      <c r="A68" s="3">
        <v>2448</v>
      </c>
      <c r="B68" s="74">
        <v>2061261.1270000001</v>
      </c>
      <c r="C68" s="74">
        <v>6266141.0939999996</v>
      </c>
      <c r="D68" s="74">
        <v>197.62799999999999</v>
      </c>
      <c r="E68" s="11" t="s">
        <v>37</v>
      </c>
      <c r="F68" s="30"/>
      <c r="G68" s="30">
        <v>199.15199999999999</v>
      </c>
      <c r="H68" s="30">
        <v>199.18100000000001</v>
      </c>
      <c r="I68" s="30">
        <v>198.89400000000001</v>
      </c>
      <c r="J68" s="30">
        <v>198.84</v>
      </c>
      <c r="K68" s="30">
        <v>198.51</v>
      </c>
      <c r="L68" s="30">
        <v>198.43299999999999</v>
      </c>
      <c r="M68" s="74">
        <v>198.01599999999999</v>
      </c>
      <c r="N68" s="30">
        <v>197.99799999999999</v>
      </c>
      <c r="O68" s="74">
        <v>197.565</v>
      </c>
      <c r="P68" s="74">
        <f t="shared" si="0"/>
        <v>197.62799999999999</v>
      </c>
      <c r="Q68" s="31"/>
      <c r="R68" s="30">
        <f t="shared" si="25"/>
        <v>-0.34100000000000819</v>
      </c>
      <c r="S68" s="32">
        <f t="shared" si="1"/>
        <v>-0.40700000000001069</v>
      </c>
      <c r="T68" s="76">
        <f t="shared" si="2"/>
        <v>-0.43500000000000227</v>
      </c>
      <c r="U68" s="76">
        <f t="shared" si="3"/>
        <v>-0.37000000000000455</v>
      </c>
      <c r="V68" s="75">
        <f t="shared" si="23"/>
        <v>-0.38825000000000642</v>
      </c>
      <c r="W68" s="50">
        <f t="shared" si="5"/>
        <v>-0.25799999999998136</v>
      </c>
      <c r="X68" s="32">
        <f t="shared" si="22"/>
        <v>-0.38400000000001455</v>
      </c>
      <c r="Y68" s="76">
        <f t="shared" si="6"/>
        <v>-0.49399999999999977</v>
      </c>
      <c r="Z68" s="76">
        <f t="shared" si="7"/>
        <v>-0.45099999999999341</v>
      </c>
      <c r="AA68" s="76">
        <f t="shared" si="14"/>
        <v>-0.39674999999999727</v>
      </c>
      <c r="AB68" s="76">
        <f t="shared" si="9"/>
        <v>6.2999999999988177E-2</v>
      </c>
      <c r="AC68"/>
    </row>
    <row r="69" spans="1:29" x14ac:dyDescent="0.25">
      <c r="A69" s="3">
        <v>2562</v>
      </c>
      <c r="B69" s="74">
        <v>2232976.8620000002</v>
      </c>
      <c r="C69" s="74">
        <v>6129496.4390000002</v>
      </c>
      <c r="D69" s="74">
        <v>132.02099999999999</v>
      </c>
      <c r="E69" s="11" t="s">
        <v>84</v>
      </c>
      <c r="F69" s="30"/>
      <c r="G69" s="30">
        <v>133.65700000000001</v>
      </c>
      <c r="H69" s="30">
        <v>133.58600000000001</v>
      </c>
      <c r="I69" s="30">
        <v>133.43100000000001</v>
      </c>
      <c r="J69" s="30">
        <v>133.29</v>
      </c>
      <c r="K69" s="30">
        <v>133.11000000000001</v>
      </c>
      <c r="L69" s="30">
        <v>133.02600000000001</v>
      </c>
      <c r="M69" s="74">
        <v>132.52500000000001</v>
      </c>
      <c r="N69" s="30">
        <v>132.357</v>
      </c>
      <c r="O69" s="74">
        <v>132.256</v>
      </c>
      <c r="P69" s="74">
        <f t="shared" si="0"/>
        <v>132.02099999999999</v>
      </c>
      <c r="Q69" s="31"/>
      <c r="R69" s="30">
        <f t="shared" si="25"/>
        <v>-0.29600000000002069</v>
      </c>
      <c r="S69" s="32">
        <f t="shared" si="1"/>
        <v>-0.26399999999998158</v>
      </c>
      <c r="T69" s="76">
        <f t="shared" si="2"/>
        <v>-0.66900000000001114</v>
      </c>
      <c r="U69" s="76">
        <f t="shared" si="3"/>
        <v>-0.33600000000001273</v>
      </c>
      <c r="V69" s="75">
        <f t="shared" si="23"/>
        <v>-0.39125000000000654</v>
      </c>
      <c r="W69" s="50">
        <f t="shared" si="5"/>
        <v>-0.22599999999999909</v>
      </c>
      <c r="X69" s="32">
        <f t="shared" si="22"/>
        <v>-0.32099999999999795</v>
      </c>
      <c r="Y69" s="76">
        <f t="shared" si="6"/>
        <v>-0.58500000000000796</v>
      </c>
      <c r="Z69" s="76">
        <f t="shared" si="7"/>
        <v>-0.26900000000000546</v>
      </c>
      <c r="AA69" s="76">
        <f t="shared" si="14"/>
        <v>-0.35025000000000261</v>
      </c>
      <c r="AB69" s="76">
        <f t="shared" si="9"/>
        <v>-0.23500000000001364</v>
      </c>
      <c r="AC69"/>
    </row>
    <row r="70" spans="1:29" x14ac:dyDescent="0.25">
      <c r="A70" s="3" t="s">
        <v>38</v>
      </c>
      <c r="B70" s="74">
        <v>2405238.9759999998</v>
      </c>
      <c r="C70" s="74">
        <v>6241496.4879999999</v>
      </c>
      <c r="D70" s="74">
        <v>1289.1189999999999</v>
      </c>
      <c r="E70" s="11" t="s">
        <v>39</v>
      </c>
      <c r="F70" s="30"/>
      <c r="G70" s="30"/>
      <c r="H70" s="30"/>
      <c r="I70" s="30"/>
      <c r="J70" s="30">
        <v>1289.229</v>
      </c>
      <c r="K70" s="30">
        <v>1289.27</v>
      </c>
      <c r="L70" s="30">
        <v>1289.241</v>
      </c>
      <c r="M70" s="74">
        <v>1289.1510000000001</v>
      </c>
      <c r="N70" s="30">
        <v>1289.212</v>
      </c>
      <c r="O70" s="74">
        <v>1289.547</v>
      </c>
      <c r="P70" s="74">
        <f t="shared" si="0"/>
        <v>1289.1189999999999</v>
      </c>
      <c r="Q70" s="30"/>
      <c r="R70" s="30"/>
      <c r="S70" s="32">
        <f t="shared" si="1"/>
        <v>1.1999999999943611E-2</v>
      </c>
      <c r="T70" s="76">
        <f t="shared" si="2"/>
        <v>-2.8999999999996362E-2</v>
      </c>
      <c r="U70" s="76">
        <f t="shared" si="3"/>
        <v>-9.3000000000074579E-2</v>
      </c>
      <c r="V70" s="75">
        <f t="shared" ref="V70:V77" si="26">(P70-J70)/3</f>
        <v>-3.6666666666709112E-2</v>
      </c>
      <c r="W70" s="50"/>
      <c r="X70" s="31"/>
      <c r="Y70" s="76">
        <f t="shared" si="6"/>
        <v>-0.11899999999991451</v>
      </c>
      <c r="Z70" s="76">
        <f t="shared" si="7"/>
        <v>0.39599999999995816</v>
      </c>
      <c r="AA70" s="75">
        <f t="shared" ref="AA70:AA77" si="27">(O70-K70)/2</f>
        <v>0.13850000000002183</v>
      </c>
      <c r="AB70" s="76">
        <f t="shared" si="9"/>
        <v>-0.42800000000011096</v>
      </c>
      <c r="AC70"/>
    </row>
    <row r="71" spans="1:29" x14ac:dyDescent="0.25">
      <c r="A71" s="3" t="s">
        <v>40</v>
      </c>
      <c r="B71" s="74">
        <v>2273179.4610000001</v>
      </c>
      <c r="C71" s="74">
        <v>6009947.6780000003</v>
      </c>
      <c r="D71" s="74">
        <v>137.88200000000001</v>
      </c>
      <c r="E71" s="11" t="s">
        <v>82</v>
      </c>
      <c r="F71" s="30"/>
      <c r="G71" s="30"/>
      <c r="H71" s="30"/>
      <c r="I71" s="30"/>
      <c r="J71" s="30">
        <v>137.98500000000001</v>
      </c>
      <c r="K71" s="30">
        <v>137.96</v>
      </c>
      <c r="L71" s="30">
        <v>137.88</v>
      </c>
      <c r="M71" s="74">
        <v>137.886</v>
      </c>
      <c r="N71" s="30">
        <v>137.81399999999999</v>
      </c>
      <c r="O71" s="74">
        <v>137.851</v>
      </c>
      <c r="P71" s="74">
        <f t="shared" ref="P71:P77" si="28">D71</f>
        <v>137.88200000000001</v>
      </c>
      <c r="Q71" s="30"/>
      <c r="R71" s="30"/>
      <c r="S71" s="32">
        <f t="shared" ref="S71:S77" si="29">L71-J71</f>
        <v>-0.10500000000001819</v>
      </c>
      <c r="T71" s="76">
        <f t="shared" ref="T71:T77" si="30">N71-L71</f>
        <v>-6.6000000000002501E-2</v>
      </c>
      <c r="U71" s="76">
        <f t="shared" ref="U71:U76" si="31">P71-N71</f>
        <v>6.8000000000012051E-2</v>
      </c>
      <c r="V71" s="75">
        <f t="shared" si="26"/>
        <v>-3.4333333333336213E-2</v>
      </c>
      <c r="W71" s="50"/>
      <c r="X71" s="31"/>
      <c r="Y71" s="76">
        <f t="shared" ref="Y71:Y77" si="32">M71-K71</f>
        <v>-7.4000000000012278E-2</v>
      </c>
      <c r="Z71" s="76">
        <f t="shared" ref="Z71:Z77" si="33">O71-M71</f>
        <v>-3.4999999999996589E-2</v>
      </c>
      <c r="AA71" s="75">
        <f t="shared" si="27"/>
        <v>-5.4500000000004434E-2</v>
      </c>
      <c r="AB71" s="76">
        <f t="shared" ref="AB71:AB76" si="34">P71-O71</f>
        <v>3.1000000000005912E-2</v>
      </c>
      <c r="AC71"/>
    </row>
    <row r="72" spans="1:29" x14ac:dyDescent="0.25">
      <c r="A72" s="45" t="s">
        <v>41</v>
      </c>
      <c r="B72" s="74">
        <v>2197033.0720000002</v>
      </c>
      <c r="C72" s="74">
        <v>6077365.8729999997</v>
      </c>
      <c r="D72" s="74">
        <v>189.52099999999999</v>
      </c>
      <c r="E72" s="46" t="s">
        <v>42</v>
      </c>
      <c r="F72" s="30"/>
      <c r="G72" s="30"/>
      <c r="H72" s="30"/>
      <c r="I72" s="30"/>
      <c r="J72" s="30">
        <v>189.93</v>
      </c>
      <c r="K72" s="34">
        <v>189.77</v>
      </c>
      <c r="L72" s="34">
        <v>189.85409999999999</v>
      </c>
      <c r="M72" s="77">
        <v>189.715</v>
      </c>
      <c r="N72" s="30">
        <v>189.661</v>
      </c>
      <c r="O72" s="74">
        <v>189.63300000000001</v>
      </c>
      <c r="P72" s="74">
        <f t="shared" si="28"/>
        <v>189.52099999999999</v>
      </c>
      <c r="Q72" s="30"/>
      <c r="R72" s="30"/>
      <c r="S72" s="32">
        <f t="shared" si="29"/>
        <v>-7.5900000000018508E-2</v>
      </c>
      <c r="T72" s="76">
        <f t="shared" si="30"/>
        <v>-0.19309999999998695</v>
      </c>
      <c r="U72" s="76">
        <f t="shared" si="31"/>
        <v>-0.14000000000001478</v>
      </c>
      <c r="V72" s="75">
        <f t="shared" si="26"/>
        <v>-0.13633333333334008</v>
      </c>
      <c r="W72" s="50"/>
      <c r="X72" s="31"/>
      <c r="Y72" s="76">
        <f t="shared" si="32"/>
        <v>-5.5000000000006821E-2</v>
      </c>
      <c r="Z72" s="76">
        <f t="shared" si="33"/>
        <v>-8.1999999999993634E-2</v>
      </c>
      <c r="AA72" s="75">
        <f t="shared" si="27"/>
        <v>-6.8500000000000227E-2</v>
      </c>
      <c r="AB72" s="76">
        <f t="shared" si="34"/>
        <v>-0.11200000000002319</v>
      </c>
      <c r="AC72"/>
    </row>
    <row r="73" spans="1:29" x14ac:dyDescent="0.25">
      <c r="A73" s="3" t="s">
        <v>43</v>
      </c>
      <c r="B73" s="74">
        <v>2143813.3930000002</v>
      </c>
      <c r="C73" s="74">
        <v>6133818.5820000004</v>
      </c>
      <c r="D73" s="74">
        <v>233.17500000000001</v>
      </c>
      <c r="E73" s="11" t="s">
        <v>44</v>
      </c>
      <c r="F73" s="30"/>
      <c r="G73" s="30"/>
      <c r="H73" s="30"/>
      <c r="I73" s="30"/>
      <c r="J73" s="30">
        <v>233.74</v>
      </c>
      <c r="K73" s="30">
        <v>233.55</v>
      </c>
      <c r="L73" s="30">
        <v>233.613</v>
      </c>
      <c r="M73" s="74">
        <v>233.42699999999999</v>
      </c>
      <c r="N73" s="30">
        <v>233.29900000000001</v>
      </c>
      <c r="O73" s="74">
        <v>233.24799999999999</v>
      </c>
      <c r="P73" s="74">
        <f t="shared" si="28"/>
        <v>233.17500000000001</v>
      </c>
      <c r="Q73" s="30"/>
      <c r="R73" s="30"/>
      <c r="S73" s="32">
        <f t="shared" si="29"/>
        <v>-0.12700000000000955</v>
      </c>
      <c r="T73" s="76">
        <f t="shared" si="30"/>
        <v>-0.31399999999999295</v>
      </c>
      <c r="U73" s="76">
        <f t="shared" si="31"/>
        <v>-0.12399999999999523</v>
      </c>
      <c r="V73" s="75">
        <f t="shared" si="26"/>
        <v>-0.18833333333333258</v>
      </c>
      <c r="W73" s="50"/>
      <c r="X73" s="31"/>
      <c r="Y73" s="76">
        <f t="shared" si="32"/>
        <v>-0.12300000000001887</v>
      </c>
      <c r="Z73" s="76">
        <f t="shared" si="33"/>
        <v>-0.17900000000000205</v>
      </c>
      <c r="AA73" s="75">
        <f t="shared" si="27"/>
        <v>-0.15100000000001046</v>
      </c>
      <c r="AB73" s="76">
        <f t="shared" si="34"/>
        <v>-7.2999999999979082E-2</v>
      </c>
      <c r="AC73"/>
    </row>
    <row r="74" spans="1:29" x14ac:dyDescent="0.25">
      <c r="A74" s="3" t="s">
        <v>45</v>
      </c>
      <c r="B74" s="74">
        <v>2143787.7719999999</v>
      </c>
      <c r="C74" s="74">
        <v>6458478.2050000001</v>
      </c>
      <c r="D74" s="74">
        <v>506.70299999999997</v>
      </c>
      <c r="E74" s="11" t="s">
        <v>83</v>
      </c>
      <c r="F74" s="30"/>
      <c r="G74" s="30"/>
      <c r="H74" s="30"/>
      <c r="I74" s="30"/>
      <c r="J74" s="30">
        <v>506.64499999999998</v>
      </c>
      <c r="K74" s="30">
        <v>506.77</v>
      </c>
      <c r="L74" s="30">
        <v>506.65600000000001</v>
      </c>
      <c r="M74" s="74">
        <v>506.78300000000002</v>
      </c>
      <c r="N74" s="30">
        <v>506.74400000000003</v>
      </c>
      <c r="O74" s="74">
        <v>506.61799999999999</v>
      </c>
      <c r="P74" s="74">
        <f t="shared" si="28"/>
        <v>506.70299999999997</v>
      </c>
      <c r="Q74" s="30"/>
      <c r="R74" s="30"/>
      <c r="S74" s="32">
        <f t="shared" si="29"/>
        <v>1.1000000000024102E-2</v>
      </c>
      <c r="T74" s="76">
        <f t="shared" si="30"/>
        <v>8.8000000000022283E-2</v>
      </c>
      <c r="U74" s="76">
        <f t="shared" si="31"/>
        <v>-4.100000000005366E-2</v>
      </c>
      <c r="V74" s="75">
        <f t="shared" si="26"/>
        <v>1.9333333333330909E-2</v>
      </c>
      <c r="W74" s="50"/>
      <c r="X74" s="31"/>
      <c r="Y74" s="76">
        <f t="shared" si="32"/>
        <v>1.3000000000033651E-2</v>
      </c>
      <c r="Z74" s="76">
        <f t="shared" si="33"/>
        <v>-0.16500000000002046</v>
      </c>
      <c r="AA74" s="75">
        <f t="shared" si="27"/>
        <v>-7.5999999999993406E-2</v>
      </c>
      <c r="AB74" s="76">
        <f t="shared" si="34"/>
        <v>8.4999999999979536E-2</v>
      </c>
      <c r="AC74"/>
    </row>
    <row r="75" spans="1:29" x14ac:dyDescent="0.25">
      <c r="A75" s="3" t="s">
        <v>46</v>
      </c>
      <c r="B75" s="74">
        <v>2172507.7919999999</v>
      </c>
      <c r="C75" s="74">
        <v>6031179.3269999996</v>
      </c>
      <c r="D75" s="74">
        <v>704.56799999999998</v>
      </c>
      <c r="E75" s="11" t="s">
        <v>47</v>
      </c>
      <c r="F75" s="30"/>
      <c r="G75" s="30"/>
      <c r="H75" s="30"/>
      <c r="I75" s="30"/>
      <c r="J75" s="30">
        <v>704.59799999999996</v>
      </c>
      <c r="K75" s="30">
        <v>704.5</v>
      </c>
      <c r="L75" s="30">
        <v>704.71</v>
      </c>
      <c r="M75" s="74">
        <v>704.60299999999995</v>
      </c>
      <c r="N75" s="30">
        <v>704.57</v>
      </c>
      <c r="O75" s="74">
        <v>704.61900000000003</v>
      </c>
      <c r="P75" s="74">
        <f t="shared" si="28"/>
        <v>704.56799999999998</v>
      </c>
      <c r="Q75" s="30"/>
      <c r="R75" s="30"/>
      <c r="S75" s="32">
        <f t="shared" si="29"/>
        <v>0.11200000000008004</v>
      </c>
      <c r="T75" s="76">
        <f t="shared" si="30"/>
        <v>-0.13999999999998636</v>
      </c>
      <c r="U75" s="76">
        <f t="shared" si="31"/>
        <v>-2.0000000000663931E-3</v>
      </c>
      <c r="V75" s="75">
        <f t="shared" si="26"/>
        <v>-9.9999999999909051E-3</v>
      </c>
      <c r="W75" s="50"/>
      <c r="X75" s="31"/>
      <c r="Y75" s="76">
        <f t="shared" si="32"/>
        <v>0.1029999999999518</v>
      </c>
      <c r="Z75" s="76">
        <f t="shared" si="33"/>
        <v>1.6000000000076398E-2</v>
      </c>
      <c r="AA75" s="75">
        <f t="shared" si="27"/>
        <v>5.9500000000014097E-2</v>
      </c>
      <c r="AB75" s="76">
        <f t="shared" si="34"/>
        <v>-5.1000000000044565E-2</v>
      </c>
      <c r="AC75"/>
    </row>
    <row r="76" spans="1:29" x14ac:dyDescent="0.25">
      <c r="A76" s="3" t="s">
        <v>48</v>
      </c>
      <c r="B76" s="74">
        <v>2082514.92</v>
      </c>
      <c r="C76" s="74">
        <v>6102978.7580000004</v>
      </c>
      <c r="D76" s="74">
        <v>1103.624</v>
      </c>
      <c r="E76" s="11" t="s">
        <v>49</v>
      </c>
      <c r="F76" s="30"/>
      <c r="G76" s="30"/>
      <c r="H76" s="30"/>
      <c r="I76" s="30"/>
      <c r="J76" s="30">
        <v>1103.6020000000001</v>
      </c>
      <c r="K76" s="30">
        <v>1103.5</v>
      </c>
      <c r="L76" s="30">
        <v>1103.529</v>
      </c>
      <c r="M76" s="74">
        <v>1103.5989999999999</v>
      </c>
      <c r="N76" s="30">
        <v>1103.5840000000001</v>
      </c>
      <c r="O76" s="74">
        <v>1103.5920000000001</v>
      </c>
      <c r="P76" s="74">
        <f t="shared" si="28"/>
        <v>1103.624</v>
      </c>
      <c r="Q76" s="30"/>
      <c r="R76" s="30"/>
      <c r="S76" s="32">
        <f t="shared" si="29"/>
        <v>-7.3000000000092768E-2</v>
      </c>
      <c r="T76" s="76">
        <f t="shared" si="30"/>
        <v>5.5000000000063665E-2</v>
      </c>
      <c r="U76" s="76">
        <f t="shared" si="31"/>
        <v>3.999999999996362E-2</v>
      </c>
      <c r="V76" s="75">
        <f t="shared" si="26"/>
        <v>7.3333333333115052E-3</v>
      </c>
      <c r="W76" s="50"/>
      <c r="X76" s="31"/>
      <c r="Y76" s="76">
        <f t="shared" si="32"/>
        <v>9.8999999999932697E-2</v>
      </c>
      <c r="Z76" s="76">
        <f t="shared" si="33"/>
        <v>-6.999999999834472E-3</v>
      </c>
      <c r="AA76" s="75">
        <f t="shared" si="27"/>
        <v>4.6000000000049113E-2</v>
      </c>
      <c r="AB76" s="76">
        <f t="shared" si="34"/>
        <v>3.1999999999925421E-2</v>
      </c>
      <c r="AC76"/>
    </row>
    <row r="77" spans="1:29" s="97" customFormat="1" x14ac:dyDescent="0.25">
      <c r="A77" s="91" t="s">
        <v>107</v>
      </c>
      <c r="B77" s="92"/>
      <c r="C77" s="92"/>
      <c r="D77" s="92"/>
      <c r="E77" s="99" t="s">
        <v>50</v>
      </c>
      <c r="F77" s="92"/>
      <c r="G77" s="92"/>
      <c r="H77" s="92"/>
      <c r="I77" s="92"/>
      <c r="J77" s="92">
        <v>183.238</v>
      </c>
      <c r="K77" s="92">
        <v>183.47</v>
      </c>
      <c r="L77" s="92">
        <v>183.31700000000001</v>
      </c>
      <c r="M77" s="92">
        <v>183.33799999999999</v>
      </c>
      <c r="N77" s="92">
        <v>183.27199999999999</v>
      </c>
      <c r="O77" s="92">
        <v>183.27600000000001</v>
      </c>
      <c r="P77" s="74">
        <f t="shared" si="28"/>
        <v>0</v>
      </c>
      <c r="Q77" s="92"/>
      <c r="R77" s="92"/>
      <c r="S77" s="95">
        <f t="shared" si="29"/>
        <v>7.9000000000007731E-2</v>
      </c>
      <c r="T77" s="95">
        <f t="shared" si="30"/>
        <v>-4.5000000000015916E-2</v>
      </c>
      <c r="U77" s="76"/>
      <c r="V77" s="75">
        <f t="shared" si="26"/>
        <v>-61.079333333333331</v>
      </c>
      <c r="W77" s="96"/>
      <c r="X77" s="98"/>
      <c r="Y77" s="95">
        <f t="shared" si="32"/>
        <v>-0.132000000000005</v>
      </c>
      <c r="Z77" s="95">
        <f t="shared" si="33"/>
        <v>-6.1999999999983402E-2</v>
      </c>
      <c r="AA77" s="98">
        <f t="shared" si="27"/>
        <v>-9.6999999999994202E-2</v>
      </c>
      <c r="AB77" s="76"/>
    </row>
    <row r="78" spans="1:29" x14ac:dyDescent="0.25">
      <c r="X78" s="21"/>
      <c r="Y78" s="21"/>
      <c r="Z78" s="21"/>
      <c r="AA78" s="21"/>
      <c r="AB78"/>
      <c r="AC78"/>
    </row>
    <row r="79" spans="1:29" x14ac:dyDescent="0.25">
      <c r="A79" s="12">
        <v>-0.15</v>
      </c>
      <c r="B79" s="22" t="s">
        <v>98</v>
      </c>
      <c r="E79"/>
      <c r="AB79"/>
      <c r="AC79"/>
    </row>
    <row r="81" spans="1:29" x14ac:dyDescent="0.25">
      <c r="A81" s="19"/>
      <c r="B81" s="72" t="s">
        <v>102</v>
      </c>
      <c r="E81"/>
      <c r="K81" s="10"/>
      <c r="X81" s="21"/>
      <c r="Y81" s="21"/>
      <c r="Z81" s="21"/>
      <c r="AA81" s="21"/>
      <c r="AB81"/>
      <c r="AC81"/>
    </row>
    <row r="82" spans="1:29" x14ac:dyDescent="0.25">
      <c r="B82" s="38" t="s">
        <v>92</v>
      </c>
      <c r="C82" s="22"/>
      <c r="E82"/>
      <c r="AB82"/>
      <c r="AC82"/>
    </row>
    <row r="83" spans="1:29" x14ac:dyDescent="0.25">
      <c r="B83" s="38" t="s">
        <v>93</v>
      </c>
      <c r="C83" s="22"/>
      <c r="E83"/>
      <c r="AB83"/>
      <c r="AC83"/>
    </row>
    <row r="84" spans="1:29" x14ac:dyDescent="0.25">
      <c r="B84" s="38" t="s">
        <v>94</v>
      </c>
      <c r="C84" s="22"/>
      <c r="E84"/>
      <c r="AB84"/>
      <c r="AC84"/>
    </row>
    <row r="85" spans="1:29" x14ac:dyDescent="0.25">
      <c r="B85" s="38" t="s">
        <v>95</v>
      </c>
      <c r="C85" s="22"/>
      <c r="E85"/>
      <c r="AB85"/>
      <c r="AC85"/>
    </row>
    <row r="86" spans="1:29" s="40" customFormat="1" x14ac:dyDescent="0.25">
      <c r="A86" s="2"/>
      <c r="B86" s="38"/>
      <c r="M86" s="71"/>
      <c r="N86" s="47"/>
      <c r="O86" s="72"/>
      <c r="P86" s="72"/>
      <c r="T86" s="72"/>
      <c r="U86" s="72"/>
      <c r="W86" s="49"/>
      <c r="Y86" s="47"/>
      <c r="Z86" s="72"/>
      <c r="AA86" s="49"/>
    </row>
    <row r="87" spans="1:29" x14ac:dyDescent="0.25">
      <c r="A87" s="68"/>
      <c r="B87" s="82" t="s">
        <v>101</v>
      </c>
      <c r="E87"/>
      <c r="AB87"/>
      <c r="AC87"/>
    </row>
    <row r="88" spans="1:29" x14ac:dyDescent="0.25">
      <c r="AB88"/>
      <c r="AC88"/>
    </row>
    <row r="89" spans="1:29" x14ac:dyDescent="0.25">
      <c r="A89" s="91"/>
      <c r="B89" s="82" t="s">
        <v>108</v>
      </c>
      <c r="C89" s="39"/>
      <c r="AB89"/>
      <c r="AC89"/>
    </row>
    <row r="90" spans="1:29" x14ac:dyDescent="0.25">
      <c r="B90" s="72"/>
      <c r="AB90"/>
      <c r="AC90"/>
    </row>
    <row r="91" spans="1:29" x14ac:dyDescent="0.25">
      <c r="AB91"/>
      <c r="AC91"/>
    </row>
    <row r="92" spans="1:29" x14ac:dyDescent="0.25">
      <c r="AB92"/>
      <c r="AC92"/>
    </row>
    <row r="93" spans="1:29" x14ac:dyDescent="0.25">
      <c r="AB93"/>
      <c r="AC93"/>
    </row>
    <row r="94" spans="1:29" x14ac:dyDescent="0.25">
      <c r="AB94"/>
      <c r="AC94"/>
    </row>
    <row r="95" spans="1:29" x14ac:dyDescent="0.25">
      <c r="AB95"/>
      <c r="AC95"/>
    </row>
    <row r="96" spans="1:29" x14ac:dyDescent="0.25">
      <c r="AB96"/>
      <c r="AC96"/>
    </row>
    <row r="97" spans="28:29" x14ac:dyDescent="0.25">
      <c r="AB97"/>
      <c r="AC97"/>
    </row>
    <row r="98" spans="28:29" x14ac:dyDescent="0.25">
      <c r="AB98"/>
      <c r="AC98"/>
    </row>
    <row r="99" spans="28:29" x14ac:dyDescent="0.25">
      <c r="AB99"/>
      <c r="AC99"/>
    </row>
    <row r="100" spans="28:29" x14ac:dyDescent="0.25">
      <c r="AB100"/>
      <c r="AC100"/>
    </row>
    <row r="101" spans="28:29" x14ac:dyDescent="0.25">
      <c r="AB101"/>
      <c r="AC101"/>
    </row>
    <row r="102" spans="28:29" x14ac:dyDescent="0.25">
      <c r="AB102"/>
      <c r="AC102"/>
    </row>
    <row r="103" spans="28:29" x14ac:dyDescent="0.25">
      <c r="AB103"/>
      <c r="AC103"/>
    </row>
    <row r="104" spans="28:29" x14ac:dyDescent="0.25">
      <c r="AB104"/>
      <c r="AC104"/>
    </row>
    <row r="105" spans="28:29" x14ac:dyDescent="0.25">
      <c r="AB105"/>
      <c r="AC105"/>
    </row>
    <row r="106" spans="28:29" x14ac:dyDescent="0.25">
      <c r="AB106"/>
      <c r="AC106"/>
    </row>
    <row r="107" spans="28:29" x14ac:dyDescent="0.25">
      <c r="AB107"/>
      <c r="AC107"/>
    </row>
    <row r="108" spans="28:29" x14ac:dyDescent="0.25">
      <c r="AB108"/>
      <c r="AC108"/>
    </row>
    <row r="109" spans="28:29" x14ac:dyDescent="0.25">
      <c r="AB109"/>
      <c r="AC109"/>
    </row>
    <row r="110" spans="28:29" x14ac:dyDescent="0.25">
      <c r="AB110"/>
      <c r="AC110"/>
    </row>
    <row r="111" spans="28:29" x14ac:dyDescent="0.25">
      <c r="AB111"/>
      <c r="AC111"/>
    </row>
    <row r="112" spans="28:29" x14ac:dyDescent="0.25">
      <c r="AB112"/>
      <c r="AC112"/>
    </row>
    <row r="113" spans="28:29" x14ac:dyDescent="0.25">
      <c r="AB113"/>
      <c r="AC113"/>
    </row>
    <row r="114" spans="28:29" x14ac:dyDescent="0.25">
      <c r="AB114"/>
      <c r="AC114"/>
    </row>
    <row r="115" spans="28:29" x14ac:dyDescent="0.25">
      <c r="AB115"/>
      <c r="AC115"/>
    </row>
    <row r="116" spans="28:29" x14ac:dyDescent="0.25">
      <c r="AB116"/>
      <c r="AC116"/>
    </row>
    <row r="117" spans="28:29" x14ac:dyDescent="0.25">
      <c r="AB117"/>
      <c r="AC117"/>
    </row>
    <row r="118" spans="28:29" x14ac:dyDescent="0.25">
      <c r="AB118"/>
      <c r="AC118"/>
    </row>
    <row r="119" spans="28:29" x14ac:dyDescent="0.25">
      <c r="AB119"/>
      <c r="AC119"/>
    </row>
    <row r="120" spans="28:29" x14ac:dyDescent="0.25">
      <c r="AB120"/>
      <c r="AC120"/>
    </row>
    <row r="121" spans="28:29" x14ac:dyDescent="0.25">
      <c r="AB121"/>
      <c r="AC121"/>
    </row>
    <row r="122" spans="28:29" x14ac:dyDescent="0.25">
      <c r="AB122"/>
      <c r="AC122"/>
    </row>
    <row r="123" spans="28:29" x14ac:dyDescent="0.25">
      <c r="AB123"/>
      <c r="AC123"/>
    </row>
  </sheetData>
  <mergeCells count="8">
    <mergeCell ref="A1:X1"/>
    <mergeCell ref="A2:X2"/>
    <mergeCell ref="B3:D3"/>
    <mergeCell ref="F3:L3"/>
    <mergeCell ref="B4:C4"/>
    <mergeCell ref="Q3:V3"/>
    <mergeCell ref="W3:AA3"/>
    <mergeCell ref="F4:P4"/>
  </mergeCells>
  <pageMargins left="0.7" right="0.45" top="0.5" bottom="0.5" header="0.3" footer="0.3"/>
  <pageSetup paperSize="3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4"/>
  <sheetViews>
    <sheetView zoomScaleNormal="100" workbookViewId="0">
      <pane xSplit="5" ySplit="5" topLeftCell="G6" activePane="bottomRight" state="frozen"/>
      <selection pane="topRight" activeCell="F1" sqref="F1"/>
      <selection pane="bottomLeft" activeCell="A6" sqref="A6"/>
      <selection pane="bottomRight" activeCell="D77" sqref="D77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47" customWidth="1"/>
    <col min="14" max="14" width="10.7109375" style="54" customWidth="1"/>
    <col min="15" max="16" width="10.7109375" style="72" customWidth="1"/>
    <col min="17" max="19" width="10.7109375" customWidth="1"/>
    <col min="20" max="20" width="10.7109375" style="13" customWidth="1"/>
    <col min="21" max="21" width="10.7109375" style="72" customWidth="1"/>
    <col min="22" max="22" width="10.7109375" style="55" customWidth="1"/>
    <col min="23" max="23" width="10.7109375" style="49" customWidth="1"/>
    <col min="24" max="24" width="10.7109375" customWidth="1"/>
    <col min="25" max="25" width="10.7109375" style="47" customWidth="1"/>
    <col min="26" max="26" width="10.7109375" style="72" customWidth="1"/>
    <col min="27" max="27" width="10.7109375" style="49" customWidth="1"/>
    <col min="28" max="28" width="9.28515625" style="9" customWidth="1"/>
    <col min="29" max="29" width="14" style="8" customWidth="1"/>
  </cols>
  <sheetData>
    <row r="1" spans="1:29" s="22" customFormat="1" ht="18.75" x14ac:dyDescent="0.3">
      <c r="A1" s="101" t="s">
        <v>87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Z1" s="72"/>
      <c r="AA1" s="49"/>
      <c r="AB1" s="9"/>
      <c r="AC1" s="8"/>
    </row>
    <row r="2" spans="1:29" s="22" customFormat="1" ht="18.75" x14ac:dyDescent="0.3">
      <c r="A2" s="101" t="s">
        <v>86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Z2" s="72"/>
      <c r="AA2" s="49"/>
      <c r="AB2" s="9"/>
      <c r="AC2" s="8"/>
    </row>
    <row r="3" spans="1:29" s="22" customFormat="1" x14ac:dyDescent="0.25">
      <c r="A3" s="25"/>
      <c r="B3" s="105" t="s">
        <v>104</v>
      </c>
      <c r="C3" s="106"/>
      <c r="D3" s="107"/>
      <c r="E3" s="28"/>
      <c r="F3" s="102"/>
      <c r="G3" s="102"/>
      <c r="H3" s="102"/>
      <c r="I3" s="102"/>
      <c r="J3" s="102"/>
      <c r="K3" s="102"/>
      <c r="L3" s="102"/>
      <c r="M3" s="44"/>
      <c r="N3" s="51"/>
      <c r="O3" s="83"/>
      <c r="P3" s="86"/>
      <c r="Q3" s="108" t="s">
        <v>91</v>
      </c>
      <c r="R3" s="109"/>
      <c r="S3" s="109"/>
      <c r="T3" s="109"/>
      <c r="U3" s="109"/>
      <c r="V3" s="109"/>
      <c r="W3" s="108" t="s">
        <v>97</v>
      </c>
      <c r="X3" s="109"/>
      <c r="Y3" s="109"/>
      <c r="Z3" s="109"/>
      <c r="AA3" s="109"/>
      <c r="AB3" s="100" t="s">
        <v>99</v>
      </c>
      <c r="AC3" s="8"/>
    </row>
    <row r="4" spans="1:29" x14ac:dyDescent="0.25">
      <c r="A4" s="42"/>
      <c r="B4" s="103" t="s">
        <v>89</v>
      </c>
      <c r="C4" s="104"/>
      <c r="D4" s="27" t="s">
        <v>88</v>
      </c>
      <c r="E4" s="85"/>
      <c r="F4" s="110" t="s">
        <v>90</v>
      </c>
      <c r="G4" s="102"/>
      <c r="H4" s="102"/>
      <c r="I4" s="102"/>
      <c r="J4" s="102"/>
      <c r="K4" s="102"/>
      <c r="L4" s="102"/>
      <c r="M4" s="102"/>
      <c r="N4" s="102"/>
      <c r="O4" s="102"/>
      <c r="P4" s="111"/>
      <c r="Q4" s="53">
        <v>40878</v>
      </c>
      <c r="R4" s="36">
        <v>41244</v>
      </c>
      <c r="S4" s="37">
        <v>41609</v>
      </c>
      <c r="T4" s="37">
        <v>41974</v>
      </c>
      <c r="U4" s="81">
        <v>42339</v>
      </c>
      <c r="V4" s="61">
        <v>40878</v>
      </c>
      <c r="W4" s="5">
        <v>41091</v>
      </c>
      <c r="X4" s="5">
        <v>41456</v>
      </c>
      <c r="Y4" s="5">
        <v>41821</v>
      </c>
      <c r="Z4" s="5">
        <v>42186</v>
      </c>
      <c r="AA4" s="5">
        <v>41091</v>
      </c>
      <c r="AB4" s="5">
        <v>42200</v>
      </c>
      <c r="AC4"/>
    </row>
    <row r="5" spans="1:29" x14ac:dyDescent="0.25">
      <c r="A5" s="24" t="s">
        <v>57</v>
      </c>
      <c r="B5" s="24" t="s">
        <v>58</v>
      </c>
      <c r="C5" s="26" t="s">
        <v>59</v>
      </c>
      <c r="D5" s="23" t="s">
        <v>60</v>
      </c>
      <c r="E5" s="23" t="s">
        <v>61</v>
      </c>
      <c r="F5" s="52">
        <v>40878</v>
      </c>
      <c r="G5" s="61">
        <v>41091</v>
      </c>
      <c r="H5" s="61">
        <v>41244</v>
      </c>
      <c r="I5" s="61">
        <v>41456</v>
      </c>
      <c r="J5" s="61">
        <v>41609</v>
      </c>
      <c r="K5" s="61">
        <v>41821</v>
      </c>
      <c r="L5" s="61">
        <v>41974</v>
      </c>
      <c r="M5" s="61">
        <v>42186</v>
      </c>
      <c r="N5" s="37">
        <v>42339</v>
      </c>
      <c r="O5" s="81">
        <v>42567</v>
      </c>
      <c r="P5" s="81">
        <v>42705</v>
      </c>
      <c r="Q5" s="29">
        <v>41244</v>
      </c>
      <c r="R5" s="29">
        <v>41609</v>
      </c>
      <c r="S5" s="29">
        <v>41974</v>
      </c>
      <c r="T5" s="29">
        <v>42339</v>
      </c>
      <c r="U5" s="73">
        <v>42705</v>
      </c>
      <c r="V5" s="56">
        <v>42705</v>
      </c>
      <c r="W5" s="29">
        <v>41456</v>
      </c>
      <c r="X5" s="29">
        <v>41821</v>
      </c>
      <c r="Y5" s="29">
        <v>42186</v>
      </c>
      <c r="Z5" s="73">
        <v>42552</v>
      </c>
      <c r="AA5" s="29">
        <v>42552</v>
      </c>
      <c r="AB5" s="73">
        <v>42720</v>
      </c>
      <c r="AC5"/>
    </row>
    <row r="6" spans="1:29" x14ac:dyDescent="0.25">
      <c r="A6" s="3">
        <v>29</v>
      </c>
      <c r="B6" s="74">
        <v>2255715.27</v>
      </c>
      <c r="C6" s="74">
        <v>6232765.3969999999</v>
      </c>
      <c r="D6" s="74">
        <v>277.93599999999998</v>
      </c>
      <c r="E6" s="6" t="s">
        <v>0</v>
      </c>
      <c r="F6" s="30"/>
      <c r="G6" s="30">
        <v>279.42200000000003</v>
      </c>
      <c r="H6" s="30">
        <v>279.26499999999999</v>
      </c>
      <c r="I6" s="30">
        <v>279.24599999999998</v>
      </c>
      <c r="J6" s="30">
        <v>278.84500000000003</v>
      </c>
      <c r="K6" s="30">
        <v>278.726</v>
      </c>
      <c r="L6" s="30">
        <v>278.589</v>
      </c>
      <c r="M6" s="60">
        <v>278.48599999999999</v>
      </c>
      <c r="N6" s="78">
        <v>278.238</v>
      </c>
      <c r="O6" s="74">
        <v>278.11799999999999</v>
      </c>
      <c r="P6" s="74">
        <f>D6</f>
        <v>277.93599999999998</v>
      </c>
      <c r="Q6" s="31"/>
      <c r="R6" s="30">
        <f>J6-H6</f>
        <v>-0.41999999999995907</v>
      </c>
      <c r="S6" s="32">
        <f t="shared" ref="S6:S37" si="0">L6-J6</f>
        <v>-0.25600000000002865</v>
      </c>
      <c r="T6" s="59">
        <f t="shared" ref="T6:T37" si="1">N6-L6</f>
        <v>-0.35099999999999909</v>
      </c>
      <c r="U6" s="76">
        <f>P6-N6</f>
        <v>-0.30200000000002092</v>
      </c>
      <c r="V6" s="58">
        <f>(P6-H6)/4</f>
        <v>-0.33225000000000193</v>
      </c>
      <c r="W6" s="50">
        <f>I6-G6</f>
        <v>-0.17600000000004457</v>
      </c>
      <c r="X6" s="32">
        <f>K6-I6</f>
        <v>-0.51999999999998181</v>
      </c>
      <c r="Y6" s="32">
        <f t="shared" ref="Y6:Y37" si="2">M6-K6</f>
        <v>-0.24000000000000909</v>
      </c>
      <c r="Z6" s="76">
        <f t="shared" ref="Z6:Z37" si="3">O6-M6</f>
        <v>-0.367999999999995</v>
      </c>
      <c r="AA6" s="32">
        <f>(O6-G6)/4</f>
        <v>-0.32600000000000762</v>
      </c>
      <c r="AB6" s="76">
        <f>P6-O6</f>
        <v>-0.18200000000001637</v>
      </c>
      <c r="AC6"/>
    </row>
    <row r="7" spans="1:29" x14ac:dyDescent="0.25">
      <c r="A7" s="3">
        <v>62</v>
      </c>
      <c r="B7" s="74">
        <v>2138252.5630000001</v>
      </c>
      <c r="C7" s="74">
        <v>6339533.102</v>
      </c>
      <c r="D7" s="74">
        <v>288.80500000000001</v>
      </c>
      <c r="E7" s="6" t="s">
        <v>1</v>
      </c>
      <c r="F7" s="30"/>
      <c r="G7" s="30">
        <v>289.17399999999998</v>
      </c>
      <c r="H7" s="30">
        <v>288.97800000000001</v>
      </c>
      <c r="I7" s="30">
        <v>289.06900000000002</v>
      </c>
      <c r="J7" s="30">
        <v>288.74599999999998</v>
      </c>
      <c r="K7" s="30">
        <v>288.87200000000001</v>
      </c>
      <c r="L7" s="30">
        <v>288.82400000000001</v>
      </c>
      <c r="M7" s="60">
        <v>289.02800000000002</v>
      </c>
      <c r="N7" s="78">
        <v>288.904</v>
      </c>
      <c r="O7" s="78">
        <v>288.93099999999998</v>
      </c>
      <c r="P7" s="74">
        <f t="shared" ref="P7:P8" si="4">D7</f>
        <v>288.80500000000001</v>
      </c>
      <c r="Q7" s="31"/>
      <c r="R7" s="30">
        <f>J7-H7</f>
        <v>-0.23200000000002774</v>
      </c>
      <c r="S7" s="32">
        <f t="shared" si="0"/>
        <v>7.8000000000031378E-2</v>
      </c>
      <c r="T7" s="59">
        <f t="shared" si="1"/>
        <v>7.9999999999984084E-2</v>
      </c>
      <c r="U7" s="76">
        <f t="shared" ref="U7:U8" si="5">P7-N7</f>
        <v>-9.8999999999989541E-2</v>
      </c>
      <c r="V7" s="75">
        <f t="shared" ref="V7:V8" si="6">(P7-H7)/4</f>
        <v>-4.3250000000000455E-2</v>
      </c>
      <c r="W7" s="50">
        <f>I7-G7</f>
        <v>-0.10499999999996135</v>
      </c>
      <c r="X7" s="32">
        <f>K7-I7</f>
        <v>-0.19700000000000273</v>
      </c>
      <c r="Y7" s="32">
        <f t="shared" si="2"/>
        <v>0.15600000000000591</v>
      </c>
      <c r="Z7" s="76">
        <f t="shared" si="3"/>
        <v>-9.7000000000036835E-2</v>
      </c>
      <c r="AA7" s="76">
        <f>(O7-G7)/4</f>
        <v>-6.0749999999998749E-2</v>
      </c>
      <c r="AB7" s="76">
        <f t="shared" ref="AB7:AB70" si="7">P7-O7</f>
        <v>-0.12599999999997635</v>
      </c>
      <c r="AC7"/>
    </row>
    <row r="8" spans="1:29" x14ac:dyDescent="0.25">
      <c r="A8" s="3">
        <v>63</v>
      </c>
      <c r="B8" s="74">
        <v>2068328.3219999999</v>
      </c>
      <c r="C8" s="74">
        <v>6163767.96</v>
      </c>
      <c r="D8" s="74">
        <v>328.68</v>
      </c>
      <c r="E8" s="6" t="s">
        <v>51</v>
      </c>
      <c r="F8" s="30"/>
      <c r="G8" s="30">
        <v>330.108</v>
      </c>
      <c r="H8" s="30">
        <v>330.06200000000001</v>
      </c>
      <c r="I8" s="30">
        <v>329.892</v>
      </c>
      <c r="J8" s="30">
        <v>329.53800000000001</v>
      </c>
      <c r="K8" s="30">
        <v>329.02499999999998</v>
      </c>
      <c r="L8" s="30">
        <v>329.14800000000002</v>
      </c>
      <c r="M8" s="60">
        <v>328.9</v>
      </c>
      <c r="N8" s="78">
        <v>328.80500000000001</v>
      </c>
      <c r="O8" s="74">
        <v>328.74900000000002</v>
      </c>
      <c r="P8" s="74">
        <f t="shared" si="4"/>
        <v>328.68</v>
      </c>
      <c r="Q8" s="31"/>
      <c r="R8" s="30">
        <f>J8-H8</f>
        <v>-0.52400000000000091</v>
      </c>
      <c r="S8" s="32">
        <f t="shared" si="0"/>
        <v>-0.38999999999998636</v>
      </c>
      <c r="T8" s="59">
        <f t="shared" si="1"/>
        <v>-0.34300000000001774</v>
      </c>
      <c r="U8" s="76">
        <f t="shared" si="5"/>
        <v>-0.125</v>
      </c>
      <c r="V8" s="75">
        <f t="shared" si="6"/>
        <v>-0.34550000000000125</v>
      </c>
      <c r="W8" s="50">
        <f>I8-G8</f>
        <v>-0.21600000000000819</v>
      </c>
      <c r="X8" s="32">
        <f>K8-I8</f>
        <v>-0.86700000000001864</v>
      </c>
      <c r="Y8" s="32">
        <f t="shared" si="2"/>
        <v>-0.125</v>
      </c>
      <c r="Z8" s="76">
        <f t="shared" si="3"/>
        <v>-0.15099999999995362</v>
      </c>
      <c r="AA8" s="76">
        <f>(O8-G8)/4</f>
        <v>-0.33974999999999511</v>
      </c>
      <c r="AB8" s="76">
        <f t="shared" si="7"/>
        <v>-6.9000000000016826E-2</v>
      </c>
      <c r="AC8"/>
    </row>
    <row r="9" spans="1:29" s="97" customFormat="1" x14ac:dyDescent="0.25">
      <c r="A9" s="91" t="s">
        <v>106</v>
      </c>
      <c r="B9" s="92"/>
      <c r="C9" s="92"/>
      <c r="D9" s="92"/>
      <c r="E9" s="93" t="s">
        <v>63</v>
      </c>
      <c r="F9" s="92">
        <v>141.89400000000001</v>
      </c>
      <c r="G9" s="92">
        <v>141.75299999999999</v>
      </c>
      <c r="H9" s="92">
        <v>141.78399999999999</v>
      </c>
      <c r="I9" s="92">
        <v>141.66800000000001</v>
      </c>
      <c r="J9" s="92">
        <v>141.39400000000001</v>
      </c>
      <c r="K9" s="92">
        <v>141.35400000000001</v>
      </c>
      <c r="L9" s="92">
        <v>141.36799999999999</v>
      </c>
      <c r="M9" s="94">
        <v>141.19399999999999</v>
      </c>
      <c r="N9" s="92">
        <v>140.999</v>
      </c>
      <c r="O9" s="94">
        <v>140.97</v>
      </c>
      <c r="P9" s="94"/>
      <c r="Q9" s="92">
        <f>H9-F9</f>
        <v>-0.11000000000001364</v>
      </c>
      <c r="R9" s="92">
        <f>J9-H9</f>
        <v>-0.38999999999998636</v>
      </c>
      <c r="S9" s="95">
        <f t="shared" si="0"/>
        <v>-2.6000000000010459E-2</v>
      </c>
      <c r="T9" s="95">
        <f t="shared" si="1"/>
        <v>-0.36899999999999977</v>
      </c>
      <c r="U9" s="95"/>
      <c r="V9" s="92"/>
      <c r="W9" s="96">
        <f>I9-G9</f>
        <v>-8.4999999999979536E-2</v>
      </c>
      <c r="X9" s="95">
        <f>K9-I9</f>
        <v>-0.31399999999999295</v>
      </c>
      <c r="Y9" s="95">
        <f t="shared" si="2"/>
        <v>-0.16000000000002501</v>
      </c>
      <c r="Z9" s="95">
        <f t="shared" si="3"/>
        <v>-0.22399999999998954</v>
      </c>
      <c r="AA9" s="95">
        <f>(O9-G9)/4</f>
        <v>-0.19574999999999676</v>
      </c>
      <c r="AB9" s="76"/>
    </row>
    <row r="10" spans="1:29" x14ac:dyDescent="0.25">
      <c r="A10" s="3">
        <v>108</v>
      </c>
      <c r="B10" s="74">
        <v>2342536.7629999998</v>
      </c>
      <c r="C10" s="74">
        <v>6022775.716</v>
      </c>
      <c r="D10" s="74">
        <v>78.649000000000001</v>
      </c>
      <c r="E10" s="6" t="s">
        <v>2</v>
      </c>
      <c r="F10" s="30">
        <v>79.126000000000005</v>
      </c>
      <c r="G10" s="30"/>
      <c r="H10" s="30"/>
      <c r="I10" s="30"/>
      <c r="J10" s="30">
        <v>78.941999999999993</v>
      </c>
      <c r="K10" s="30">
        <v>79.093000000000004</v>
      </c>
      <c r="L10" s="30">
        <v>78.95</v>
      </c>
      <c r="M10" s="60">
        <v>78.831999999999994</v>
      </c>
      <c r="N10" s="57">
        <v>78.739999999999995</v>
      </c>
      <c r="O10" s="74">
        <v>78.641000000000005</v>
      </c>
      <c r="P10" s="74">
        <f t="shared" ref="P10:P53" si="8">D10</f>
        <v>78.649000000000001</v>
      </c>
      <c r="Q10" s="30"/>
      <c r="R10" s="30"/>
      <c r="S10" s="32">
        <f t="shared" si="0"/>
        <v>8.0000000000097771E-3</v>
      </c>
      <c r="T10" s="59">
        <f t="shared" si="1"/>
        <v>-0.21000000000000796</v>
      </c>
      <c r="U10" s="76">
        <f t="shared" ref="U10:U73" si="9">P10-N10</f>
        <v>-9.0999999999993975E-2</v>
      </c>
      <c r="V10" s="74">
        <f>(P10-F10)/5</f>
        <v>-9.5400000000000776E-2</v>
      </c>
      <c r="W10" s="50"/>
      <c r="X10" s="31"/>
      <c r="Y10" s="32">
        <f t="shared" si="2"/>
        <v>-0.26100000000000989</v>
      </c>
      <c r="Z10" s="76">
        <f t="shared" si="3"/>
        <v>-0.19099999999998829</v>
      </c>
      <c r="AA10" s="31">
        <f>(O10-K10)/2</f>
        <v>-0.22599999999999909</v>
      </c>
      <c r="AB10" s="76">
        <f t="shared" si="7"/>
        <v>7.9999999999955662E-3</v>
      </c>
      <c r="AC10"/>
    </row>
    <row r="11" spans="1:29" x14ac:dyDescent="0.25">
      <c r="A11" s="3">
        <v>119</v>
      </c>
      <c r="B11" s="74">
        <v>2420921.5189999999</v>
      </c>
      <c r="C11" s="74">
        <v>6035543.2350000003</v>
      </c>
      <c r="D11" s="74">
        <v>111.059</v>
      </c>
      <c r="E11" s="4">
        <v>109.28</v>
      </c>
      <c r="F11" s="30">
        <v>111.229</v>
      </c>
      <c r="G11" s="30">
        <v>111.089</v>
      </c>
      <c r="H11" s="30">
        <v>111.136</v>
      </c>
      <c r="I11" s="30">
        <v>111.008</v>
      </c>
      <c r="J11" s="30">
        <v>110.94</v>
      </c>
      <c r="K11" s="30">
        <v>111.16800000000001</v>
      </c>
      <c r="L11" s="30">
        <v>111.16</v>
      </c>
      <c r="M11" s="60">
        <v>111.098</v>
      </c>
      <c r="N11" s="57">
        <v>111.057</v>
      </c>
      <c r="O11" s="78">
        <v>110.96</v>
      </c>
      <c r="P11" s="74">
        <f t="shared" si="8"/>
        <v>111.059</v>
      </c>
      <c r="Q11" s="30">
        <f>H11-F11</f>
        <v>-9.3000000000003524E-2</v>
      </c>
      <c r="R11" s="30">
        <f>J11-H11</f>
        <v>-0.19599999999999795</v>
      </c>
      <c r="S11" s="32">
        <f t="shared" si="0"/>
        <v>0.21999999999999886</v>
      </c>
      <c r="T11" s="59">
        <f t="shared" si="1"/>
        <v>-0.10299999999999443</v>
      </c>
      <c r="U11" s="76">
        <f t="shared" si="9"/>
        <v>1.9999999999953388E-3</v>
      </c>
      <c r="V11" s="74">
        <f t="shared" ref="V11:V50" si="10">(P11-F11)/5</f>
        <v>-3.4000000000000342E-2</v>
      </c>
      <c r="W11" s="50">
        <f>I11-G11</f>
        <v>-8.100000000000307E-2</v>
      </c>
      <c r="X11" s="32">
        <f>K11-I11</f>
        <v>0.1600000000000108</v>
      </c>
      <c r="Y11" s="32">
        <f t="shared" si="2"/>
        <v>-7.000000000000739E-2</v>
      </c>
      <c r="Z11" s="76">
        <f t="shared" si="3"/>
        <v>-0.13800000000000523</v>
      </c>
      <c r="AA11" s="76">
        <f>(O11-G11)/4</f>
        <v>-3.2250000000001222E-2</v>
      </c>
      <c r="AB11" s="76">
        <f t="shared" si="7"/>
        <v>9.9000000000003752E-2</v>
      </c>
      <c r="AC11"/>
    </row>
    <row r="12" spans="1:29" x14ac:dyDescent="0.25">
      <c r="A12" s="3">
        <v>120</v>
      </c>
      <c r="B12" s="74">
        <v>2246626.0249999999</v>
      </c>
      <c r="C12" s="74">
        <v>6356803.7529999996</v>
      </c>
      <c r="D12" s="74">
        <v>606.73699999999997</v>
      </c>
      <c r="E12" s="4">
        <v>604.16399999999999</v>
      </c>
      <c r="F12" s="30">
        <v>606.82899999999995</v>
      </c>
      <c r="G12" s="30"/>
      <c r="H12" s="30"/>
      <c r="I12" s="30"/>
      <c r="J12" s="30">
        <v>606.55999999999995</v>
      </c>
      <c r="K12" s="30">
        <v>606.74099999999999</v>
      </c>
      <c r="L12" s="30">
        <v>606.58000000000004</v>
      </c>
      <c r="M12" s="60">
        <v>606.94100000000003</v>
      </c>
      <c r="N12" s="57">
        <v>606.78099999999995</v>
      </c>
      <c r="O12" s="74">
        <v>606.80200000000002</v>
      </c>
      <c r="P12" s="74">
        <f t="shared" si="8"/>
        <v>606.73699999999997</v>
      </c>
      <c r="Q12" s="30"/>
      <c r="R12" s="30"/>
      <c r="S12" s="32">
        <f t="shared" si="0"/>
        <v>2.0000000000095497E-2</v>
      </c>
      <c r="T12" s="59">
        <f t="shared" si="1"/>
        <v>0.20099999999990814</v>
      </c>
      <c r="U12" s="76">
        <f t="shared" si="9"/>
        <v>-4.399999999998272E-2</v>
      </c>
      <c r="V12" s="74">
        <f t="shared" si="10"/>
        <v>-1.8399999999996908E-2</v>
      </c>
      <c r="W12" s="50"/>
      <c r="X12" s="31"/>
      <c r="Y12" s="32">
        <f t="shared" si="2"/>
        <v>0.20000000000004547</v>
      </c>
      <c r="Z12" s="76">
        <f t="shared" si="3"/>
        <v>-0.13900000000001</v>
      </c>
      <c r="AA12" s="75">
        <f>(O12-K12)/2</f>
        <v>3.0500000000017735E-2</v>
      </c>
      <c r="AB12" s="76">
        <f t="shared" si="7"/>
        <v>-6.500000000005457E-2</v>
      </c>
      <c r="AC12"/>
    </row>
    <row r="13" spans="1:29" x14ac:dyDescent="0.25">
      <c r="A13" s="3">
        <v>121</v>
      </c>
      <c r="B13" s="74">
        <v>2244410.2149999999</v>
      </c>
      <c r="C13" s="74">
        <v>6123306.2989999996</v>
      </c>
      <c r="D13" s="74">
        <v>127.83199999999999</v>
      </c>
      <c r="E13" s="4" t="s">
        <v>3</v>
      </c>
      <c r="F13" s="30">
        <v>129.83199999999999</v>
      </c>
      <c r="G13" s="30">
        <v>129.59200000000001</v>
      </c>
      <c r="H13" s="30">
        <v>129.45099999999999</v>
      </c>
      <c r="I13" s="30">
        <v>129.18199999999999</v>
      </c>
      <c r="J13" s="30">
        <v>128.85</v>
      </c>
      <c r="K13" s="30">
        <v>128.72800000000001</v>
      </c>
      <c r="L13" s="30">
        <v>128.69800000000001</v>
      </c>
      <c r="M13" s="60">
        <v>128.434</v>
      </c>
      <c r="N13" s="57">
        <v>128.18299999999999</v>
      </c>
      <c r="O13" s="78">
        <v>128.09700000000001</v>
      </c>
      <c r="P13" s="74">
        <f t="shared" si="8"/>
        <v>127.83199999999999</v>
      </c>
      <c r="Q13" s="30">
        <f t="shared" ref="Q13:Q33" si="11">H13-F13</f>
        <v>-0.38100000000000023</v>
      </c>
      <c r="R13" s="30">
        <f t="shared" ref="R13:R33" si="12">J13-H13</f>
        <v>-0.60099999999999909</v>
      </c>
      <c r="S13" s="32">
        <f t="shared" si="0"/>
        <v>-0.15199999999998681</v>
      </c>
      <c r="T13" s="59">
        <f t="shared" si="1"/>
        <v>-0.51500000000001478</v>
      </c>
      <c r="U13" s="76">
        <f t="shared" si="9"/>
        <v>-0.35099999999999909</v>
      </c>
      <c r="V13" s="74">
        <f t="shared" si="10"/>
        <v>-0.4</v>
      </c>
      <c r="W13" s="50">
        <f t="shared" ref="W13:W33" si="13">I13-G13</f>
        <v>-0.41000000000002501</v>
      </c>
      <c r="X13" s="32">
        <f t="shared" ref="X13:X33" si="14">K13-I13</f>
        <v>-0.45399999999997931</v>
      </c>
      <c r="Y13" s="32">
        <f t="shared" si="2"/>
        <v>-0.29400000000001114</v>
      </c>
      <c r="Z13" s="76">
        <f t="shared" si="3"/>
        <v>-0.33699999999998909</v>
      </c>
      <c r="AA13" s="76">
        <f t="shared" ref="AA13:AA33" si="15">(O13-G13)/4</f>
        <v>-0.37375000000000114</v>
      </c>
      <c r="AB13" s="76">
        <f t="shared" si="7"/>
        <v>-0.26500000000001478</v>
      </c>
      <c r="AC13"/>
    </row>
    <row r="14" spans="1:29" x14ac:dyDescent="0.25">
      <c r="A14" s="3">
        <v>122</v>
      </c>
      <c r="B14" s="74">
        <v>2166402.5970000001</v>
      </c>
      <c r="C14" s="74">
        <v>6153888.6550000003</v>
      </c>
      <c r="D14" s="74">
        <v>167.32</v>
      </c>
      <c r="E14" s="6" t="s">
        <v>4</v>
      </c>
      <c r="F14" s="30">
        <v>168.126</v>
      </c>
      <c r="G14" s="30">
        <v>168.03</v>
      </c>
      <c r="H14" s="30">
        <v>168.06</v>
      </c>
      <c r="I14" s="30">
        <v>168.03</v>
      </c>
      <c r="J14" s="30">
        <v>167.744</v>
      </c>
      <c r="K14" s="30">
        <v>167.715</v>
      </c>
      <c r="L14" s="30">
        <v>167.78899999999999</v>
      </c>
      <c r="M14" s="60">
        <v>167.679</v>
      </c>
      <c r="N14" s="57">
        <v>167.49299999999999</v>
      </c>
      <c r="O14" s="74">
        <v>167.59800000000001</v>
      </c>
      <c r="P14" s="74">
        <f t="shared" si="8"/>
        <v>167.32</v>
      </c>
      <c r="Q14" s="30">
        <f t="shared" si="11"/>
        <v>-6.6000000000002501E-2</v>
      </c>
      <c r="R14" s="30">
        <f t="shared" si="12"/>
        <v>-0.3160000000000025</v>
      </c>
      <c r="S14" s="32">
        <f t="shared" si="0"/>
        <v>4.4999999999987494E-2</v>
      </c>
      <c r="T14" s="59">
        <f t="shared" si="1"/>
        <v>-0.29599999999999227</v>
      </c>
      <c r="U14" s="76">
        <f t="shared" si="9"/>
        <v>-0.17300000000000182</v>
      </c>
      <c r="V14" s="74">
        <f t="shared" si="10"/>
        <v>-0.16120000000000231</v>
      </c>
      <c r="W14" s="50">
        <f t="shared" si="13"/>
        <v>0</v>
      </c>
      <c r="X14" s="32">
        <f t="shared" si="14"/>
        <v>-0.31499999999999773</v>
      </c>
      <c r="Y14" s="32">
        <f t="shared" si="2"/>
        <v>-3.6000000000001364E-2</v>
      </c>
      <c r="Z14" s="76">
        <f t="shared" si="3"/>
        <v>-8.0999999999988859E-2</v>
      </c>
      <c r="AA14" s="76">
        <f t="shared" si="15"/>
        <v>-0.10799999999999699</v>
      </c>
      <c r="AB14" s="76">
        <f t="shared" si="7"/>
        <v>-0.27800000000002001</v>
      </c>
      <c r="AC14"/>
    </row>
    <row r="15" spans="1:29" x14ac:dyDescent="0.25">
      <c r="A15" s="3">
        <v>123</v>
      </c>
      <c r="B15" s="74">
        <v>2232691.1529999999</v>
      </c>
      <c r="C15" s="74">
        <v>6167201.642</v>
      </c>
      <c r="D15" s="74">
        <v>160.29300000000001</v>
      </c>
      <c r="E15" s="6" t="s">
        <v>5</v>
      </c>
      <c r="F15" s="30">
        <v>162.755</v>
      </c>
      <c r="G15" s="30">
        <v>162.523</v>
      </c>
      <c r="H15" s="30">
        <v>162.411</v>
      </c>
      <c r="I15" s="30">
        <v>162.28</v>
      </c>
      <c r="J15" s="30">
        <v>161.75899999999999</v>
      </c>
      <c r="K15" s="30">
        <v>161.65700000000001</v>
      </c>
      <c r="L15" s="30">
        <v>161.57599999999999</v>
      </c>
      <c r="M15" s="60">
        <v>161.245</v>
      </c>
      <c r="N15" s="57">
        <v>160.91</v>
      </c>
      <c r="O15" s="78">
        <v>160.63999999999999</v>
      </c>
      <c r="P15" s="74">
        <f t="shared" si="8"/>
        <v>160.29300000000001</v>
      </c>
      <c r="Q15" s="30">
        <f t="shared" si="11"/>
        <v>-0.34399999999999409</v>
      </c>
      <c r="R15" s="30">
        <f t="shared" si="12"/>
        <v>-0.65200000000001523</v>
      </c>
      <c r="S15" s="32">
        <f t="shared" si="0"/>
        <v>-0.18299999999999272</v>
      </c>
      <c r="T15" s="59">
        <f t="shared" si="1"/>
        <v>-0.66599999999999682</v>
      </c>
      <c r="U15" s="76">
        <f t="shared" si="9"/>
        <v>-0.61699999999999022</v>
      </c>
      <c r="V15" s="74">
        <f t="shared" si="10"/>
        <v>-0.49239999999999784</v>
      </c>
      <c r="W15" s="50">
        <f t="shared" si="13"/>
        <v>-0.242999999999995</v>
      </c>
      <c r="X15" s="32">
        <f t="shared" si="14"/>
        <v>-0.62299999999999045</v>
      </c>
      <c r="Y15" s="32">
        <f t="shared" si="2"/>
        <v>-0.41200000000000614</v>
      </c>
      <c r="Z15" s="76">
        <f t="shared" si="3"/>
        <v>-0.60500000000001819</v>
      </c>
      <c r="AA15" s="76">
        <f t="shared" si="15"/>
        <v>-0.47075000000000244</v>
      </c>
      <c r="AB15" s="76">
        <f t="shared" si="7"/>
        <v>-0.34699999999997999</v>
      </c>
      <c r="AC15"/>
    </row>
    <row r="16" spans="1:29" x14ac:dyDescent="0.25">
      <c r="A16" s="3">
        <v>124</v>
      </c>
      <c r="B16" s="74">
        <v>2280839.1549999998</v>
      </c>
      <c r="C16" s="74">
        <v>6138903.3020000001</v>
      </c>
      <c r="D16" s="74">
        <v>146.756</v>
      </c>
      <c r="E16" s="6" t="s">
        <v>6</v>
      </c>
      <c r="F16" s="30">
        <v>149.62299999999999</v>
      </c>
      <c r="G16" s="30">
        <v>149.416</v>
      </c>
      <c r="H16" s="30">
        <v>149.36600000000001</v>
      </c>
      <c r="I16" s="30">
        <v>148.99</v>
      </c>
      <c r="J16" s="30">
        <v>148.584</v>
      </c>
      <c r="K16" s="30">
        <v>148.25700000000001</v>
      </c>
      <c r="L16" s="30">
        <v>148.131</v>
      </c>
      <c r="M16" s="60">
        <v>147.46299999999999</v>
      </c>
      <c r="N16" s="57">
        <v>147.202</v>
      </c>
      <c r="O16" s="74">
        <v>146.99</v>
      </c>
      <c r="P16" s="74">
        <f t="shared" si="8"/>
        <v>146.756</v>
      </c>
      <c r="Q16" s="30">
        <f t="shared" si="11"/>
        <v>-0.25699999999997658</v>
      </c>
      <c r="R16" s="30">
        <f t="shared" si="12"/>
        <v>-0.78200000000001069</v>
      </c>
      <c r="S16" s="32">
        <f t="shared" si="0"/>
        <v>-0.45300000000000296</v>
      </c>
      <c r="T16" s="59">
        <f t="shared" si="1"/>
        <v>-0.92900000000000205</v>
      </c>
      <c r="U16" s="76">
        <f t="shared" si="9"/>
        <v>-0.44599999999999795</v>
      </c>
      <c r="V16" s="74">
        <f t="shared" si="10"/>
        <v>-0.57339999999999802</v>
      </c>
      <c r="W16" s="50">
        <f t="shared" si="13"/>
        <v>-0.42599999999998772</v>
      </c>
      <c r="X16" s="32">
        <f t="shared" si="14"/>
        <v>-0.73300000000000409</v>
      </c>
      <c r="Y16" s="32">
        <f t="shared" si="2"/>
        <v>-0.79400000000001114</v>
      </c>
      <c r="Z16" s="76">
        <f t="shared" si="3"/>
        <v>-0.47299999999998477</v>
      </c>
      <c r="AA16" s="76">
        <f t="shared" si="15"/>
        <v>-0.60649999999999693</v>
      </c>
      <c r="AB16" s="76">
        <f t="shared" si="7"/>
        <v>-0.23400000000000887</v>
      </c>
      <c r="AC16"/>
    </row>
    <row r="17" spans="1:29" x14ac:dyDescent="0.25">
      <c r="A17" s="3">
        <v>125</v>
      </c>
      <c r="B17" s="74">
        <v>2185890.182</v>
      </c>
      <c r="C17" s="74">
        <v>6122120.0939999996</v>
      </c>
      <c r="D17" s="74">
        <v>183.52199999999999</v>
      </c>
      <c r="E17" s="6" t="s">
        <v>7</v>
      </c>
      <c r="F17" s="30">
        <v>184.28700000000001</v>
      </c>
      <c r="G17" s="30">
        <v>184.16200000000001</v>
      </c>
      <c r="H17" s="30">
        <v>184.179</v>
      </c>
      <c r="I17" s="30">
        <v>184.15100000000001</v>
      </c>
      <c r="J17" s="30">
        <v>183.87200000000001</v>
      </c>
      <c r="K17" s="30">
        <v>183.87100000000001</v>
      </c>
      <c r="L17" s="30">
        <v>183.95</v>
      </c>
      <c r="M17" s="60">
        <v>183.84399999999999</v>
      </c>
      <c r="N17" s="57">
        <v>183.68600000000001</v>
      </c>
      <c r="O17" s="78">
        <v>183.798</v>
      </c>
      <c r="P17" s="74">
        <f t="shared" si="8"/>
        <v>183.52199999999999</v>
      </c>
      <c r="Q17" s="30">
        <f t="shared" si="11"/>
        <v>-0.10800000000000409</v>
      </c>
      <c r="R17" s="30">
        <f t="shared" si="12"/>
        <v>-0.30699999999998795</v>
      </c>
      <c r="S17" s="32">
        <f t="shared" si="0"/>
        <v>7.7999999999974534E-2</v>
      </c>
      <c r="T17" s="59">
        <f t="shared" si="1"/>
        <v>-0.26399999999998158</v>
      </c>
      <c r="U17" s="76">
        <f t="shared" si="9"/>
        <v>-0.16400000000001569</v>
      </c>
      <c r="V17" s="74">
        <f t="shared" si="10"/>
        <v>-0.15300000000000297</v>
      </c>
      <c r="W17" s="50">
        <f t="shared" si="13"/>
        <v>-1.099999999999568E-2</v>
      </c>
      <c r="X17" s="32">
        <f t="shared" si="14"/>
        <v>-0.28000000000000114</v>
      </c>
      <c r="Y17" s="32">
        <f t="shared" si="2"/>
        <v>-2.7000000000015234E-2</v>
      </c>
      <c r="Z17" s="76">
        <f t="shared" si="3"/>
        <v>-4.5999999999992269E-2</v>
      </c>
      <c r="AA17" s="76">
        <f t="shared" si="15"/>
        <v>-9.100000000000108E-2</v>
      </c>
      <c r="AB17" s="76">
        <f t="shared" si="7"/>
        <v>-0.27600000000001046</v>
      </c>
      <c r="AC17"/>
    </row>
    <row r="18" spans="1:29" x14ac:dyDescent="0.25">
      <c r="A18" s="3">
        <v>126</v>
      </c>
      <c r="B18" s="74">
        <v>2355392.872</v>
      </c>
      <c r="C18" s="74">
        <v>6132094.7089999998</v>
      </c>
      <c r="D18" s="74">
        <v>167.208</v>
      </c>
      <c r="E18" s="6" t="s">
        <v>64</v>
      </c>
      <c r="F18" s="30">
        <v>167.392</v>
      </c>
      <c r="G18" s="30">
        <v>167.34299999999999</v>
      </c>
      <c r="H18" s="30">
        <v>167.328</v>
      </c>
      <c r="I18" s="30">
        <v>167.33799999999999</v>
      </c>
      <c r="J18" s="30">
        <v>167.14699999999999</v>
      </c>
      <c r="K18" s="30">
        <v>167.321</v>
      </c>
      <c r="L18" s="30">
        <v>167.37700000000001</v>
      </c>
      <c r="M18" s="60">
        <v>167.31200000000001</v>
      </c>
      <c r="N18" s="57">
        <v>167.21</v>
      </c>
      <c r="O18" s="74">
        <v>167.28299999999999</v>
      </c>
      <c r="P18" s="74">
        <f t="shared" si="8"/>
        <v>167.208</v>
      </c>
      <c r="Q18" s="30">
        <f t="shared" si="11"/>
        <v>-6.3999999999992951E-2</v>
      </c>
      <c r="R18" s="30">
        <f t="shared" si="12"/>
        <v>-0.1810000000000116</v>
      </c>
      <c r="S18" s="32">
        <f t="shared" si="0"/>
        <v>0.23000000000001819</v>
      </c>
      <c r="T18" s="59">
        <f t="shared" si="1"/>
        <v>-0.16700000000000159</v>
      </c>
      <c r="U18" s="76">
        <f t="shared" si="9"/>
        <v>-2.0000000000095497E-3</v>
      </c>
      <c r="V18" s="74">
        <f t="shared" si="10"/>
        <v>-3.67999999999995E-2</v>
      </c>
      <c r="W18" s="50">
        <f t="shared" si="13"/>
        <v>-4.9999999999954525E-3</v>
      </c>
      <c r="X18" s="32">
        <f t="shared" si="14"/>
        <v>-1.6999999999995907E-2</v>
      </c>
      <c r="Y18" s="32">
        <f t="shared" si="2"/>
        <v>-8.9999999999861302E-3</v>
      </c>
      <c r="Z18" s="76">
        <f t="shared" si="3"/>
        <v>-2.9000000000024784E-2</v>
      </c>
      <c r="AA18" s="76">
        <f t="shared" si="15"/>
        <v>-1.5000000000000568E-2</v>
      </c>
      <c r="AB18" s="76">
        <f t="shared" si="7"/>
        <v>-7.4999999999988631E-2</v>
      </c>
      <c r="AC18"/>
    </row>
    <row r="19" spans="1:29" x14ac:dyDescent="0.25">
      <c r="A19" s="3">
        <v>127</v>
      </c>
      <c r="B19" s="74">
        <v>2195250.7149999999</v>
      </c>
      <c r="C19" s="74">
        <v>6199772.7960000001</v>
      </c>
      <c r="D19" s="74">
        <v>182.14400000000001</v>
      </c>
      <c r="E19" s="6" t="s">
        <v>8</v>
      </c>
      <c r="F19" s="30">
        <v>183.001</v>
      </c>
      <c r="G19" s="30">
        <v>183.05600000000001</v>
      </c>
      <c r="H19" s="30">
        <v>182.88900000000001</v>
      </c>
      <c r="I19" s="30">
        <v>182.91300000000001</v>
      </c>
      <c r="J19" s="30">
        <v>182.554</v>
      </c>
      <c r="K19" s="30">
        <v>182.53</v>
      </c>
      <c r="L19" s="30">
        <v>182.57599999999999</v>
      </c>
      <c r="M19" s="60">
        <v>182.566</v>
      </c>
      <c r="N19" s="57">
        <v>182.357</v>
      </c>
      <c r="O19" s="78">
        <v>182.34100000000001</v>
      </c>
      <c r="P19" s="74">
        <f t="shared" si="8"/>
        <v>182.14400000000001</v>
      </c>
      <c r="Q19" s="30">
        <f t="shared" si="11"/>
        <v>-0.11199999999999477</v>
      </c>
      <c r="R19" s="30">
        <f t="shared" si="12"/>
        <v>-0.33500000000000796</v>
      </c>
      <c r="S19" s="32">
        <f t="shared" si="0"/>
        <v>2.199999999999136E-2</v>
      </c>
      <c r="T19" s="59">
        <f t="shared" si="1"/>
        <v>-0.21899999999999409</v>
      </c>
      <c r="U19" s="76">
        <f t="shared" si="9"/>
        <v>-0.21299999999999386</v>
      </c>
      <c r="V19" s="74">
        <f t="shared" si="10"/>
        <v>-0.17139999999999986</v>
      </c>
      <c r="W19" s="50">
        <f t="shared" si="13"/>
        <v>-0.14300000000000068</v>
      </c>
      <c r="X19" s="32">
        <f t="shared" si="14"/>
        <v>-0.38300000000000978</v>
      </c>
      <c r="Y19" s="32">
        <f t="shared" si="2"/>
        <v>3.6000000000001364E-2</v>
      </c>
      <c r="Z19" s="76">
        <f t="shared" si="3"/>
        <v>-0.22499999999999432</v>
      </c>
      <c r="AA19" s="76">
        <f t="shared" si="15"/>
        <v>-0.17875000000000085</v>
      </c>
      <c r="AB19" s="76">
        <f t="shared" si="7"/>
        <v>-0.19700000000000273</v>
      </c>
      <c r="AC19"/>
    </row>
    <row r="20" spans="1:29" x14ac:dyDescent="0.25">
      <c r="A20" s="87">
        <v>128</v>
      </c>
      <c r="B20" s="88">
        <v>2114491.8319999999</v>
      </c>
      <c r="C20" s="88">
        <v>6074855.7620000001</v>
      </c>
      <c r="D20" s="88">
        <v>619.29499999999996</v>
      </c>
      <c r="E20" s="89" t="s">
        <v>9</v>
      </c>
      <c r="F20" s="30">
        <v>619.38699999999994</v>
      </c>
      <c r="G20" s="30">
        <v>619.31700000000001</v>
      </c>
      <c r="H20" s="30">
        <v>619.30499999999995</v>
      </c>
      <c r="I20" s="30">
        <v>619.39400000000001</v>
      </c>
      <c r="J20" s="30">
        <v>619.16999999999996</v>
      </c>
      <c r="K20" s="30">
        <v>619.25599999999997</v>
      </c>
      <c r="L20" s="30">
        <v>619.40200000000004</v>
      </c>
      <c r="M20" s="60">
        <v>619.37300000000005</v>
      </c>
      <c r="N20" s="57">
        <v>619.245</v>
      </c>
      <c r="O20" s="74">
        <v>619.476</v>
      </c>
      <c r="P20" s="74">
        <f t="shared" si="8"/>
        <v>619.29499999999996</v>
      </c>
      <c r="Q20" s="30">
        <f t="shared" si="11"/>
        <v>-8.1999999999993634E-2</v>
      </c>
      <c r="R20" s="30">
        <f t="shared" si="12"/>
        <v>-0.13499999999999091</v>
      </c>
      <c r="S20" s="32">
        <f t="shared" si="0"/>
        <v>0.23200000000008458</v>
      </c>
      <c r="T20" s="59">
        <f t="shared" si="1"/>
        <v>-0.15700000000003911</v>
      </c>
      <c r="U20" s="76">
        <f t="shared" si="9"/>
        <v>4.9999999999954525E-2</v>
      </c>
      <c r="V20" s="74">
        <f t="shared" si="10"/>
        <v>-1.8399999999996908E-2</v>
      </c>
      <c r="W20" s="50">
        <f t="shared" si="13"/>
        <v>7.6999999999998181E-2</v>
      </c>
      <c r="X20" s="32">
        <f t="shared" si="14"/>
        <v>-0.13800000000003365</v>
      </c>
      <c r="Y20" s="32">
        <f t="shared" si="2"/>
        <v>0.11700000000007549</v>
      </c>
      <c r="Z20" s="76">
        <f t="shared" si="3"/>
        <v>0.1029999999999518</v>
      </c>
      <c r="AA20" s="76">
        <f t="shared" si="15"/>
        <v>3.9749999999997954E-2</v>
      </c>
      <c r="AB20" s="76">
        <f t="shared" si="7"/>
        <v>-0.18100000000004002</v>
      </c>
      <c r="AC20"/>
    </row>
    <row r="21" spans="1:29" x14ac:dyDescent="0.25">
      <c r="A21" s="3">
        <v>129</v>
      </c>
      <c r="B21" s="74">
        <v>2198475.4139999999</v>
      </c>
      <c r="C21" s="74">
        <v>6133714.1150000002</v>
      </c>
      <c r="D21" s="74">
        <v>145.476</v>
      </c>
      <c r="E21" s="6" t="s">
        <v>10</v>
      </c>
      <c r="F21" s="30">
        <v>146.464</v>
      </c>
      <c r="G21" s="30">
        <v>146.37700000000001</v>
      </c>
      <c r="H21" s="30">
        <v>146.34299999999999</v>
      </c>
      <c r="I21" s="30">
        <v>146.31200000000001</v>
      </c>
      <c r="J21" s="30">
        <v>146.02699999999999</v>
      </c>
      <c r="K21" s="30">
        <v>145.982</v>
      </c>
      <c r="L21" s="30">
        <v>146.05199999999999</v>
      </c>
      <c r="M21" s="60">
        <v>145.89599999999999</v>
      </c>
      <c r="N21" s="57">
        <v>145.75</v>
      </c>
      <c r="O21" s="78">
        <v>145.70599999999999</v>
      </c>
      <c r="P21" s="74">
        <f t="shared" si="8"/>
        <v>145.476</v>
      </c>
      <c r="Q21" s="30">
        <f t="shared" si="11"/>
        <v>-0.12100000000000932</v>
      </c>
      <c r="R21" s="30">
        <f t="shared" si="12"/>
        <v>-0.3160000000000025</v>
      </c>
      <c r="S21" s="32">
        <f t="shared" si="0"/>
        <v>2.5000000000005684E-2</v>
      </c>
      <c r="T21" s="59">
        <f t="shared" si="1"/>
        <v>-0.3019999999999925</v>
      </c>
      <c r="U21" s="76">
        <f t="shared" si="9"/>
        <v>-0.27400000000000091</v>
      </c>
      <c r="V21" s="74">
        <f t="shared" si="10"/>
        <v>-0.19759999999999991</v>
      </c>
      <c r="W21" s="50">
        <f t="shared" si="13"/>
        <v>-6.4999999999997726E-2</v>
      </c>
      <c r="X21" s="32">
        <f t="shared" si="14"/>
        <v>-0.33000000000001251</v>
      </c>
      <c r="Y21" s="32">
        <f t="shared" si="2"/>
        <v>-8.6000000000012733E-2</v>
      </c>
      <c r="Z21" s="76">
        <f t="shared" si="3"/>
        <v>-0.18999999999999773</v>
      </c>
      <c r="AA21" s="76">
        <f t="shared" si="15"/>
        <v>-0.16775000000000517</v>
      </c>
      <c r="AB21" s="76">
        <f t="shared" si="7"/>
        <v>-0.22999999999998977</v>
      </c>
      <c r="AC21"/>
    </row>
    <row r="22" spans="1:29" x14ac:dyDescent="0.25">
      <c r="A22" s="3">
        <v>130</v>
      </c>
      <c r="B22" s="74">
        <v>2365903.8360000001</v>
      </c>
      <c r="C22" s="74">
        <v>6000988.7889999999</v>
      </c>
      <c r="D22" s="74">
        <v>73.165000000000006</v>
      </c>
      <c r="E22" s="6" t="s">
        <v>11</v>
      </c>
      <c r="F22" s="30">
        <v>73.272999999999996</v>
      </c>
      <c r="G22" s="30">
        <v>73.221000000000004</v>
      </c>
      <c r="H22" s="30">
        <v>73.236999999999995</v>
      </c>
      <c r="I22" s="30">
        <v>73.141999999999996</v>
      </c>
      <c r="J22" s="30">
        <v>73.058000000000007</v>
      </c>
      <c r="K22" s="30">
        <v>73.350999999999999</v>
      </c>
      <c r="L22" s="30">
        <v>73.265000000000001</v>
      </c>
      <c r="M22" s="60">
        <v>73.165000000000006</v>
      </c>
      <c r="N22" s="57">
        <v>73.120999999999995</v>
      </c>
      <c r="O22" s="74">
        <v>73.040999999999997</v>
      </c>
      <c r="P22" s="74">
        <f t="shared" si="8"/>
        <v>73.165000000000006</v>
      </c>
      <c r="Q22" s="30">
        <f t="shared" si="11"/>
        <v>-3.6000000000001364E-2</v>
      </c>
      <c r="R22" s="30">
        <f t="shared" si="12"/>
        <v>-0.17899999999998784</v>
      </c>
      <c r="S22" s="32">
        <f t="shared" si="0"/>
        <v>0.20699999999999363</v>
      </c>
      <c r="T22" s="59">
        <f t="shared" si="1"/>
        <v>-0.14400000000000546</v>
      </c>
      <c r="U22" s="76">
        <f t="shared" si="9"/>
        <v>4.4000000000011141E-2</v>
      </c>
      <c r="V22" s="74">
        <f t="shared" si="10"/>
        <v>-2.1599999999997975E-2</v>
      </c>
      <c r="W22" s="50">
        <f t="shared" si="13"/>
        <v>-7.9000000000007731E-2</v>
      </c>
      <c r="X22" s="32">
        <f t="shared" si="14"/>
        <v>0.20900000000000318</v>
      </c>
      <c r="Y22" s="32">
        <f t="shared" si="2"/>
        <v>-0.18599999999999284</v>
      </c>
      <c r="Z22" s="76">
        <f t="shared" si="3"/>
        <v>-0.12400000000000944</v>
      </c>
      <c r="AA22" s="76">
        <f t="shared" si="15"/>
        <v>-4.5000000000001705E-2</v>
      </c>
      <c r="AB22" s="76">
        <f t="shared" si="7"/>
        <v>0.12400000000000944</v>
      </c>
      <c r="AC22"/>
    </row>
    <row r="23" spans="1:29" x14ac:dyDescent="0.25">
      <c r="A23" s="3">
        <v>131</v>
      </c>
      <c r="B23" s="74">
        <v>2332746.4219999998</v>
      </c>
      <c r="C23" s="74">
        <v>6191752.0159999998</v>
      </c>
      <c r="D23" s="74">
        <v>242.928</v>
      </c>
      <c r="E23" s="6" t="s">
        <v>65</v>
      </c>
      <c r="F23" s="30">
        <v>243.17500000000001</v>
      </c>
      <c r="G23" s="30">
        <v>243.22200000000001</v>
      </c>
      <c r="H23" s="30">
        <v>243.19300000000001</v>
      </c>
      <c r="I23" s="30">
        <v>243.26499999999999</v>
      </c>
      <c r="J23" s="30">
        <v>243.01</v>
      </c>
      <c r="K23" s="30">
        <v>243.15600000000001</v>
      </c>
      <c r="L23" s="30">
        <v>243.09</v>
      </c>
      <c r="M23" s="60">
        <v>243.107</v>
      </c>
      <c r="N23" s="57">
        <v>242.94800000000001</v>
      </c>
      <c r="O23" s="78">
        <v>242.964</v>
      </c>
      <c r="P23" s="74">
        <f t="shared" si="8"/>
        <v>242.928</v>
      </c>
      <c r="Q23" s="30">
        <f t="shared" si="11"/>
        <v>1.8000000000000682E-2</v>
      </c>
      <c r="R23" s="30">
        <f t="shared" si="12"/>
        <v>-0.18300000000002115</v>
      </c>
      <c r="S23" s="32">
        <f t="shared" si="0"/>
        <v>8.0000000000012506E-2</v>
      </c>
      <c r="T23" s="59">
        <f t="shared" si="1"/>
        <v>-0.14199999999999591</v>
      </c>
      <c r="U23" s="76">
        <f t="shared" si="9"/>
        <v>-2.0000000000010232E-2</v>
      </c>
      <c r="V23" s="74">
        <f t="shared" si="10"/>
        <v>-4.9400000000002817E-2</v>
      </c>
      <c r="W23" s="50">
        <f t="shared" si="13"/>
        <v>4.2999999999977945E-2</v>
      </c>
      <c r="X23" s="32">
        <f t="shared" si="14"/>
        <v>-0.10899999999998045</v>
      </c>
      <c r="Y23" s="32">
        <f t="shared" si="2"/>
        <v>-4.9000000000006594E-2</v>
      </c>
      <c r="Z23" s="76">
        <f t="shared" si="3"/>
        <v>-0.14300000000000068</v>
      </c>
      <c r="AA23" s="76">
        <f t="shared" si="15"/>
        <v>-6.4500000000002444E-2</v>
      </c>
      <c r="AB23" s="76">
        <f t="shared" si="7"/>
        <v>-3.6000000000001364E-2</v>
      </c>
      <c r="AC23"/>
    </row>
    <row r="24" spans="1:29" x14ac:dyDescent="0.25">
      <c r="A24" s="3">
        <v>132</v>
      </c>
      <c r="B24" s="74">
        <v>2249201.6179999998</v>
      </c>
      <c r="C24" s="74">
        <v>6122773.9560000002</v>
      </c>
      <c r="D24" s="74">
        <v>124.678</v>
      </c>
      <c r="E24" s="6" t="s">
        <v>12</v>
      </c>
      <c r="F24" s="30">
        <v>127.21</v>
      </c>
      <c r="G24" s="30">
        <v>126.93600000000001</v>
      </c>
      <c r="H24" s="30">
        <v>126.81699999999999</v>
      </c>
      <c r="I24" s="30">
        <v>126.39700000000001</v>
      </c>
      <c r="J24" s="30">
        <v>126.107</v>
      </c>
      <c r="K24" s="30">
        <v>125.86499999999999</v>
      </c>
      <c r="L24" s="30">
        <v>125.789</v>
      </c>
      <c r="M24" s="60">
        <v>125.34399999999999</v>
      </c>
      <c r="N24" s="57">
        <v>125.105</v>
      </c>
      <c r="O24" s="74">
        <v>124.91500000000001</v>
      </c>
      <c r="P24" s="74">
        <f t="shared" si="8"/>
        <v>124.678</v>
      </c>
      <c r="Q24" s="30">
        <f t="shared" si="11"/>
        <v>-0.39300000000000068</v>
      </c>
      <c r="R24" s="30">
        <f t="shared" si="12"/>
        <v>-0.70999999999999375</v>
      </c>
      <c r="S24" s="32">
        <f t="shared" si="0"/>
        <v>-0.31799999999999784</v>
      </c>
      <c r="T24" s="59">
        <f t="shared" si="1"/>
        <v>-0.6839999999999975</v>
      </c>
      <c r="U24" s="76">
        <f t="shared" si="9"/>
        <v>-0.42700000000000671</v>
      </c>
      <c r="V24" s="74">
        <f t="shared" si="10"/>
        <v>-0.5063999999999993</v>
      </c>
      <c r="W24" s="50">
        <f t="shared" si="13"/>
        <v>-0.53900000000000148</v>
      </c>
      <c r="X24" s="32">
        <f t="shared" si="14"/>
        <v>-0.53200000000001069</v>
      </c>
      <c r="Y24" s="32">
        <f t="shared" si="2"/>
        <v>-0.5210000000000008</v>
      </c>
      <c r="Z24" s="76">
        <f t="shared" si="3"/>
        <v>-0.42899999999998784</v>
      </c>
      <c r="AA24" s="76">
        <f t="shared" si="15"/>
        <v>-0.5052500000000002</v>
      </c>
      <c r="AB24" s="76">
        <f t="shared" si="7"/>
        <v>-0.23700000000000898</v>
      </c>
      <c r="AC24"/>
    </row>
    <row r="25" spans="1:29" x14ac:dyDescent="0.25">
      <c r="A25" s="3">
        <v>133</v>
      </c>
      <c r="B25" s="74">
        <v>2273311.392</v>
      </c>
      <c r="C25" s="74">
        <v>6111332.165</v>
      </c>
      <c r="D25" s="74">
        <v>120.029</v>
      </c>
      <c r="E25" s="6" t="s">
        <v>13</v>
      </c>
      <c r="F25" s="30">
        <v>122.331</v>
      </c>
      <c r="G25" s="30">
        <v>122.215</v>
      </c>
      <c r="H25" s="30">
        <v>121.98399999999999</v>
      </c>
      <c r="I25" s="30">
        <v>121.74</v>
      </c>
      <c r="J25" s="30">
        <v>121.358</v>
      </c>
      <c r="K25" s="30">
        <v>121.282</v>
      </c>
      <c r="L25" s="30">
        <v>121.123</v>
      </c>
      <c r="M25" s="60">
        <v>120.81699999999999</v>
      </c>
      <c r="N25" s="57">
        <v>120.492</v>
      </c>
      <c r="O25" s="78">
        <v>120.426</v>
      </c>
      <c r="P25" s="74">
        <f t="shared" si="8"/>
        <v>120.029</v>
      </c>
      <c r="Q25" s="30">
        <f t="shared" si="11"/>
        <v>-0.34700000000000841</v>
      </c>
      <c r="R25" s="30">
        <f t="shared" si="12"/>
        <v>-0.62599999999999056</v>
      </c>
      <c r="S25" s="32">
        <f t="shared" si="0"/>
        <v>-0.23499999999999943</v>
      </c>
      <c r="T25" s="59">
        <f t="shared" si="1"/>
        <v>-0.63100000000000023</v>
      </c>
      <c r="U25" s="76">
        <f t="shared" si="9"/>
        <v>-0.46300000000000807</v>
      </c>
      <c r="V25" s="74">
        <f t="shared" si="10"/>
        <v>-0.46040000000000136</v>
      </c>
      <c r="W25" s="50">
        <f t="shared" si="13"/>
        <v>-0.47500000000000853</v>
      </c>
      <c r="X25" s="32">
        <f t="shared" si="14"/>
        <v>-0.45799999999999841</v>
      </c>
      <c r="Y25" s="32">
        <f t="shared" si="2"/>
        <v>-0.46500000000000341</v>
      </c>
      <c r="Z25" s="76">
        <f t="shared" si="3"/>
        <v>-0.39099999999999113</v>
      </c>
      <c r="AA25" s="76">
        <f t="shared" si="15"/>
        <v>-0.44725000000000037</v>
      </c>
      <c r="AB25" s="76">
        <f t="shared" si="7"/>
        <v>-0.39700000000000557</v>
      </c>
      <c r="AC25"/>
    </row>
    <row r="26" spans="1:29" x14ac:dyDescent="0.25">
      <c r="A26" s="3">
        <v>134</v>
      </c>
      <c r="B26" s="74">
        <v>2202620.429</v>
      </c>
      <c r="C26" s="74">
        <v>6330007.6440000003</v>
      </c>
      <c r="D26" s="74">
        <v>289.98200000000003</v>
      </c>
      <c r="E26" s="6" t="s">
        <v>66</v>
      </c>
      <c r="F26" s="30">
        <v>290.16399999999999</v>
      </c>
      <c r="G26" s="30">
        <v>290.245</v>
      </c>
      <c r="H26" s="30">
        <v>290.02600000000001</v>
      </c>
      <c r="I26" s="30">
        <v>290.09899999999999</v>
      </c>
      <c r="J26" s="30">
        <v>289.91800000000001</v>
      </c>
      <c r="K26" s="30">
        <v>290.07499999999999</v>
      </c>
      <c r="L26" s="30">
        <v>289.98099999999999</v>
      </c>
      <c r="M26" s="60">
        <v>290.15800000000002</v>
      </c>
      <c r="N26" s="57">
        <v>290.09100000000001</v>
      </c>
      <c r="O26" s="74">
        <v>290.07100000000003</v>
      </c>
      <c r="P26" s="74">
        <f t="shared" si="8"/>
        <v>289.98200000000003</v>
      </c>
      <c r="Q26" s="30">
        <f t="shared" si="11"/>
        <v>-0.13799999999997681</v>
      </c>
      <c r="R26" s="30">
        <f t="shared" si="12"/>
        <v>-0.10800000000000409</v>
      </c>
      <c r="S26" s="32">
        <f t="shared" si="0"/>
        <v>6.2999999999988177E-2</v>
      </c>
      <c r="T26" s="59">
        <f t="shared" si="1"/>
        <v>0.11000000000001364</v>
      </c>
      <c r="U26" s="76">
        <f t="shared" si="9"/>
        <v>-0.10899999999998045</v>
      </c>
      <c r="V26" s="74">
        <f t="shared" si="10"/>
        <v>-3.6399999999991904E-2</v>
      </c>
      <c r="W26" s="50">
        <f t="shared" si="13"/>
        <v>-0.14600000000001501</v>
      </c>
      <c r="X26" s="32">
        <f t="shared" si="14"/>
        <v>-2.4000000000000909E-2</v>
      </c>
      <c r="Y26" s="32">
        <f t="shared" si="2"/>
        <v>8.300000000002683E-2</v>
      </c>
      <c r="Z26" s="76">
        <f t="shared" si="3"/>
        <v>-8.6999999999989086E-2</v>
      </c>
      <c r="AA26" s="76">
        <f t="shared" si="15"/>
        <v>-4.3499999999994543E-2</v>
      </c>
      <c r="AB26" s="76">
        <f t="shared" si="7"/>
        <v>-8.8999999999998636E-2</v>
      </c>
      <c r="AC26"/>
    </row>
    <row r="27" spans="1:29" x14ac:dyDescent="0.25">
      <c r="A27" s="3">
        <v>135</v>
      </c>
      <c r="B27" s="74">
        <v>2280213.5010000002</v>
      </c>
      <c r="C27" s="74">
        <v>6203601.9349999996</v>
      </c>
      <c r="D27" s="74">
        <v>234.88900000000001</v>
      </c>
      <c r="E27" s="6" t="s">
        <v>52</v>
      </c>
      <c r="F27" s="30">
        <v>236.80199999999999</v>
      </c>
      <c r="G27" s="30">
        <v>236.73</v>
      </c>
      <c r="H27" s="30">
        <v>236.59800000000001</v>
      </c>
      <c r="I27" s="30">
        <v>236.51499999999999</v>
      </c>
      <c r="J27" s="30">
        <v>236.14400000000001</v>
      </c>
      <c r="K27" s="30">
        <v>235.899</v>
      </c>
      <c r="L27" s="30">
        <v>235.76900000000001</v>
      </c>
      <c r="M27" s="60">
        <v>235.50800000000001</v>
      </c>
      <c r="N27" s="57">
        <v>235.18700000000001</v>
      </c>
      <c r="O27" s="78">
        <v>235.03800000000001</v>
      </c>
      <c r="P27" s="74">
        <f t="shared" si="8"/>
        <v>234.88900000000001</v>
      </c>
      <c r="Q27" s="30">
        <f t="shared" si="11"/>
        <v>-0.20399999999997931</v>
      </c>
      <c r="R27" s="30">
        <f t="shared" si="12"/>
        <v>-0.45400000000000773</v>
      </c>
      <c r="S27" s="32">
        <f t="shared" si="0"/>
        <v>-0.375</v>
      </c>
      <c r="T27" s="59">
        <f t="shared" si="1"/>
        <v>-0.58199999999999363</v>
      </c>
      <c r="U27" s="76">
        <f t="shared" si="9"/>
        <v>-0.29800000000000182</v>
      </c>
      <c r="V27" s="74">
        <f t="shared" si="10"/>
        <v>-0.3825999999999965</v>
      </c>
      <c r="W27" s="50">
        <f t="shared" si="13"/>
        <v>-0.21500000000000341</v>
      </c>
      <c r="X27" s="32">
        <f t="shared" si="14"/>
        <v>-0.61599999999998545</v>
      </c>
      <c r="Y27" s="32">
        <f t="shared" si="2"/>
        <v>-0.39099999999999113</v>
      </c>
      <c r="Z27" s="76">
        <f t="shared" si="3"/>
        <v>-0.46999999999999886</v>
      </c>
      <c r="AA27" s="76">
        <f t="shared" si="15"/>
        <v>-0.42299999999999471</v>
      </c>
      <c r="AB27" s="76">
        <f t="shared" si="7"/>
        <v>-0.14900000000000091</v>
      </c>
      <c r="AC27"/>
    </row>
    <row r="28" spans="1:29" x14ac:dyDescent="0.25">
      <c r="A28" s="3">
        <v>137</v>
      </c>
      <c r="B28" s="74">
        <v>2271706.4380000001</v>
      </c>
      <c r="C28" s="74">
        <v>6053044.1969999997</v>
      </c>
      <c r="D28" s="74">
        <v>100.453</v>
      </c>
      <c r="E28" s="6" t="s">
        <v>53</v>
      </c>
      <c r="F28" s="30">
        <v>101.086</v>
      </c>
      <c r="G28" s="30">
        <v>101.03700000000001</v>
      </c>
      <c r="H28" s="30">
        <v>100.983</v>
      </c>
      <c r="I28" s="30">
        <v>100.934</v>
      </c>
      <c r="J28" s="30">
        <v>100.7</v>
      </c>
      <c r="K28" s="30">
        <v>100.761</v>
      </c>
      <c r="L28" s="30">
        <v>100.73699999999999</v>
      </c>
      <c r="M28" s="60">
        <v>100.709</v>
      </c>
      <c r="N28" s="57">
        <v>100.57899999999999</v>
      </c>
      <c r="O28" s="74">
        <v>100.492</v>
      </c>
      <c r="P28" s="74">
        <f t="shared" si="8"/>
        <v>100.453</v>
      </c>
      <c r="Q28" s="30">
        <f t="shared" si="11"/>
        <v>-0.10299999999999443</v>
      </c>
      <c r="R28" s="30">
        <f t="shared" si="12"/>
        <v>-0.28300000000000125</v>
      </c>
      <c r="S28" s="32">
        <f t="shared" si="0"/>
        <v>3.6999999999991928E-2</v>
      </c>
      <c r="T28" s="59">
        <f t="shared" si="1"/>
        <v>-0.15800000000000125</v>
      </c>
      <c r="U28" s="76">
        <f t="shared" si="9"/>
        <v>-0.12599999999999056</v>
      </c>
      <c r="V28" s="74">
        <f t="shared" si="10"/>
        <v>-0.1265999999999991</v>
      </c>
      <c r="W28" s="50">
        <f t="shared" si="13"/>
        <v>-0.10300000000000864</v>
      </c>
      <c r="X28" s="32">
        <f t="shared" si="14"/>
        <v>-0.17300000000000182</v>
      </c>
      <c r="Y28" s="32">
        <f t="shared" si="2"/>
        <v>-5.1999999999992497E-2</v>
      </c>
      <c r="Z28" s="76">
        <f t="shared" si="3"/>
        <v>-0.21699999999999875</v>
      </c>
      <c r="AA28" s="76">
        <f t="shared" si="15"/>
        <v>-0.13625000000000043</v>
      </c>
      <c r="AB28" s="76">
        <f t="shared" si="7"/>
        <v>-3.9000000000001478E-2</v>
      </c>
      <c r="AC28"/>
    </row>
    <row r="29" spans="1:29" x14ac:dyDescent="0.25">
      <c r="A29" s="3">
        <v>138</v>
      </c>
      <c r="B29" s="74">
        <v>2423374.077</v>
      </c>
      <c r="C29" s="74">
        <v>5929562.7709999997</v>
      </c>
      <c r="D29" s="74">
        <v>239.047</v>
      </c>
      <c r="E29" s="6" t="s">
        <v>14</v>
      </c>
      <c r="F29" s="30">
        <v>239.03299999999999</v>
      </c>
      <c r="G29" s="30">
        <v>238.999</v>
      </c>
      <c r="H29" s="30">
        <v>239.035</v>
      </c>
      <c r="I29" s="30">
        <v>238.90600000000001</v>
      </c>
      <c r="J29" s="30">
        <v>238.804</v>
      </c>
      <c r="K29" s="30">
        <v>239.28299999999999</v>
      </c>
      <c r="L29" s="30">
        <v>239.16499999999999</v>
      </c>
      <c r="M29" s="60">
        <v>239.072</v>
      </c>
      <c r="N29" s="57">
        <v>239.001</v>
      </c>
      <c r="O29" s="78">
        <v>238.93600000000001</v>
      </c>
      <c r="P29" s="74">
        <f t="shared" si="8"/>
        <v>239.047</v>
      </c>
      <c r="Q29" s="30">
        <f t="shared" si="11"/>
        <v>2.0000000000095497E-3</v>
      </c>
      <c r="R29" s="30">
        <f t="shared" si="12"/>
        <v>-0.23099999999999454</v>
      </c>
      <c r="S29" s="32">
        <f t="shared" si="0"/>
        <v>0.36099999999999</v>
      </c>
      <c r="T29" s="59">
        <f t="shared" si="1"/>
        <v>-0.16399999999998727</v>
      </c>
      <c r="U29" s="76">
        <f t="shared" si="9"/>
        <v>4.5999999999992269E-2</v>
      </c>
      <c r="V29" s="74">
        <f t="shared" si="10"/>
        <v>2.800000000002001E-3</v>
      </c>
      <c r="W29" s="50">
        <f t="shared" si="13"/>
        <v>-9.2999999999989313E-2</v>
      </c>
      <c r="X29" s="32">
        <f t="shared" si="14"/>
        <v>0.37699999999998113</v>
      </c>
      <c r="Y29" s="32">
        <f t="shared" si="2"/>
        <v>-0.21099999999998431</v>
      </c>
      <c r="Z29" s="76">
        <f t="shared" si="3"/>
        <v>-0.13599999999999568</v>
      </c>
      <c r="AA29" s="76">
        <f t="shared" si="15"/>
        <v>-1.5749999999997044E-2</v>
      </c>
      <c r="AB29" s="76">
        <f t="shared" si="7"/>
        <v>0.11099999999999</v>
      </c>
      <c r="AC29"/>
    </row>
    <row r="30" spans="1:29" x14ac:dyDescent="0.25">
      <c r="A30" s="3">
        <v>139</v>
      </c>
      <c r="B30" s="74">
        <v>2099649.6129999999</v>
      </c>
      <c r="C30" s="74">
        <v>6250235.1289999997</v>
      </c>
      <c r="D30" s="74">
        <v>185.83199999999999</v>
      </c>
      <c r="E30" s="6" t="s">
        <v>15</v>
      </c>
      <c r="F30" s="30">
        <v>187.179</v>
      </c>
      <c r="G30" s="30">
        <v>187.05500000000001</v>
      </c>
      <c r="H30" s="30">
        <v>186.98099999999999</v>
      </c>
      <c r="I30" s="30">
        <v>186.9</v>
      </c>
      <c r="J30" s="30">
        <v>186.53700000000001</v>
      </c>
      <c r="K30" s="30">
        <v>186.36199999999999</v>
      </c>
      <c r="L30" s="30">
        <v>186.387</v>
      </c>
      <c r="M30" s="60">
        <v>186.286</v>
      </c>
      <c r="N30" s="57">
        <v>186.13</v>
      </c>
      <c r="O30" s="74">
        <v>186.017</v>
      </c>
      <c r="P30" s="74">
        <f t="shared" si="8"/>
        <v>185.83199999999999</v>
      </c>
      <c r="Q30" s="30">
        <f t="shared" si="11"/>
        <v>-0.1980000000000075</v>
      </c>
      <c r="R30" s="30">
        <f t="shared" si="12"/>
        <v>-0.4439999999999884</v>
      </c>
      <c r="S30" s="32">
        <f t="shared" si="0"/>
        <v>-0.15000000000000568</v>
      </c>
      <c r="T30" s="59">
        <f t="shared" si="1"/>
        <v>-0.257000000000005</v>
      </c>
      <c r="U30" s="76">
        <f t="shared" si="9"/>
        <v>-0.29800000000000182</v>
      </c>
      <c r="V30" s="74">
        <f t="shared" si="10"/>
        <v>-0.26940000000000169</v>
      </c>
      <c r="W30" s="50">
        <f t="shared" si="13"/>
        <v>-0.15500000000000114</v>
      </c>
      <c r="X30" s="32">
        <f t="shared" si="14"/>
        <v>-0.53800000000001091</v>
      </c>
      <c r="Y30" s="32">
        <f t="shared" si="2"/>
        <v>-7.5999999999993406E-2</v>
      </c>
      <c r="Z30" s="76">
        <f t="shared" si="3"/>
        <v>-0.26900000000000546</v>
      </c>
      <c r="AA30" s="76">
        <f t="shared" si="15"/>
        <v>-0.25950000000000273</v>
      </c>
      <c r="AB30" s="76">
        <f t="shared" si="7"/>
        <v>-0.18500000000000227</v>
      </c>
      <c r="AC30"/>
    </row>
    <row r="31" spans="1:29" x14ac:dyDescent="0.25">
      <c r="A31" s="3">
        <v>140</v>
      </c>
      <c r="B31" s="74">
        <v>2172846.9109999998</v>
      </c>
      <c r="C31" s="74">
        <v>6309610.3660000004</v>
      </c>
      <c r="D31" s="74">
        <v>292.35599999999999</v>
      </c>
      <c r="E31" s="6" t="s">
        <v>16</v>
      </c>
      <c r="F31" s="30">
        <v>292.58199999999999</v>
      </c>
      <c r="G31" s="30">
        <v>292.62299999999999</v>
      </c>
      <c r="H31" s="30">
        <v>292.50799999999998</v>
      </c>
      <c r="I31" s="30">
        <v>292.577</v>
      </c>
      <c r="J31" s="30">
        <v>292.27</v>
      </c>
      <c r="K31" s="30">
        <v>292.44799999999998</v>
      </c>
      <c r="L31" s="30">
        <v>292.39299999999997</v>
      </c>
      <c r="M31" s="60">
        <v>292.49200000000002</v>
      </c>
      <c r="N31" s="57">
        <v>292.44600000000003</v>
      </c>
      <c r="O31" s="78">
        <v>292.42599999999999</v>
      </c>
      <c r="P31" s="74">
        <f t="shared" si="8"/>
        <v>292.35599999999999</v>
      </c>
      <c r="Q31" s="30">
        <f t="shared" si="11"/>
        <v>-7.4000000000012278E-2</v>
      </c>
      <c r="R31" s="30">
        <f t="shared" si="12"/>
        <v>-0.23799999999999955</v>
      </c>
      <c r="S31" s="32">
        <f t="shared" si="0"/>
        <v>0.12299999999999045</v>
      </c>
      <c r="T31" s="59">
        <f t="shared" si="1"/>
        <v>5.3000000000054115E-2</v>
      </c>
      <c r="U31" s="76">
        <f t="shared" si="9"/>
        <v>-9.0000000000031832E-2</v>
      </c>
      <c r="V31" s="74">
        <f t="shared" si="10"/>
        <v>-4.5199999999999817E-2</v>
      </c>
      <c r="W31" s="50">
        <f t="shared" si="13"/>
        <v>-4.5999999999992269E-2</v>
      </c>
      <c r="X31" s="32">
        <f t="shared" si="14"/>
        <v>-0.1290000000000191</v>
      </c>
      <c r="Y31" s="32">
        <f t="shared" si="2"/>
        <v>4.4000000000039563E-2</v>
      </c>
      <c r="Z31" s="76">
        <f t="shared" si="3"/>
        <v>-6.6000000000030923E-2</v>
      </c>
      <c r="AA31" s="76">
        <f t="shared" si="15"/>
        <v>-4.9250000000000682E-2</v>
      </c>
      <c r="AB31" s="76">
        <f t="shared" si="7"/>
        <v>-6.9999999999993179E-2</v>
      </c>
      <c r="AC31"/>
    </row>
    <row r="32" spans="1:29" x14ac:dyDescent="0.25">
      <c r="A32" s="3">
        <v>141</v>
      </c>
      <c r="B32" s="74">
        <v>2207496.6660000002</v>
      </c>
      <c r="C32" s="74">
        <v>6274591.8219999997</v>
      </c>
      <c r="D32" s="74">
        <v>285.10700000000003</v>
      </c>
      <c r="E32" s="6" t="s">
        <v>67</v>
      </c>
      <c r="F32" s="30">
        <v>285.55399999999997</v>
      </c>
      <c r="G32" s="30">
        <v>285.52199999999999</v>
      </c>
      <c r="H32" s="30">
        <v>285.37799999999999</v>
      </c>
      <c r="I32" s="30">
        <v>285.48599999999999</v>
      </c>
      <c r="J32" s="30">
        <v>285.17099999999999</v>
      </c>
      <c r="K32" s="30">
        <v>285.20499999999998</v>
      </c>
      <c r="L32" s="30">
        <v>285.21800000000002</v>
      </c>
      <c r="M32" s="60">
        <v>285.34399999999999</v>
      </c>
      <c r="N32" s="57">
        <v>285.20600000000002</v>
      </c>
      <c r="O32" s="74">
        <v>285.149</v>
      </c>
      <c r="P32" s="74">
        <f t="shared" si="8"/>
        <v>285.10700000000003</v>
      </c>
      <c r="Q32" s="30">
        <f t="shared" si="11"/>
        <v>-0.17599999999998772</v>
      </c>
      <c r="R32" s="30">
        <f t="shared" si="12"/>
        <v>-0.20699999999999363</v>
      </c>
      <c r="S32" s="32">
        <f t="shared" si="0"/>
        <v>4.7000000000025466E-2</v>
      </c>
      <c r="T32" s="59">
        <f t="shared" si="1"/>
        <v>-1.2000000000000455E-2</v>
      </c>
      <c r="U32" s="76">
        <f t="shared" si="9"/>
        <v>-9.8999999999989541E-2</v>
      </c>
      <c r="V32" s="74">
        <f t="shared" si="10"/>
        <v>-8.9399999999989183E-2</v>
      </c>
      <c r="W32" s="50">
        <f t="shared" si="13"/>
        <v>-3.6000000000001364E-2</v>
      </c>
      <c r="X32" s="32">
        <f t="shared" si="14"/>
        <v>-0.28100000000000591</v>
      </c>
      <c r="Y32" s="32">
        <f t="shared" si="2"/>
        <v>0.13900000000001</v>
      </c>
      <c r="Z32" s="76">
        <f t="shared" si="3"/>
        <v>-0.19499999999999318</v>
      </c>
      <c r="AA32" s="76">
        <f t="shared" si="15"/>
        <v>-9.3249999999997613E-2</v>
      </c>
      <c r="AB32" s="76">
        <f t="shared" si="7"/>
        <v>-4.199999999997317E-2</v>
      </c>
      <c r="AC32"/>
    </row>
    <row r="33" spans="1:29" x14ac:dyDescent="0.25">
      <c r="A33" s="3">
        <v>142</v>
      </c>
      <c r="B33" s="74">
        <v>2239184.3139999998</v>
      </c>
      <c r="C33" s="74">
        <v>6329798.1270000003</v>
      </c>
      <c r="D33" s="74">
        <v>430.46499999999997</v>
      </c>
      <c r="E33" s="6" t="s">
        <v>54</v>
      </c>
      <c r="F33" s="30">
        <v>430.54199999999997</v>
      </c>
      <c r="G33" s="30">
        <v>430.66899999999998</v>
      </c>
      <c r="H33" s="30">
        <v>430.40699999999998</v>
      </c>
      <c r="I33" s="30">
        <v>430.548</v>
      </c>
      <c r="J33" s="30">
        <v>430.25799999999998</v>
      </c>
      <c r="K33" s="30">
        <v>430.44600000000003</v>
      </c>
      <c r="L33" s="30">
        <v>430.28800000000001</v>
      </c>
      <c r="M33" s="60">
        <v>430.68599999999998</v>
      </c>
      <c r="N33" s="57">
        <v>430.54399999999998</v>
      </c>
      <c r="O33" s="78">
        <v>430.51600000000002</v>
      </c>
      <c r="P33" s="74">
        <f t="shared" si="8"/>
        <v>430.46499999999997</v>
      </c>
      <c r="Q33" s="30">
        <f t="shared" si="11"/>
        <v>-0.13499999999999091</v>
      </c>
      <c r="R33" s="30">
        <f t="shared" si="12"/>
        <v>-0.14900000000000091</v>
      </c>
      <c r="S33" s="32">
        <f t="shared" si="0"/>
        <v>3.0000000000029559E-2</v>
      </c>
      <c r="T33" s="59">
        <f t="shared" si="1"/>
        <v>0.25599999999997181</v>
      </c>
      <c r="U33" s="76">
        <f t="shared" si="9"/>
        <v>-7.9000000000007731E-2</v>
      </c>
      <c r="V33" s="74">
        <f t="shared" si="10"/>
        <v>-1.5399999999999636E-2</v>
      </c>
      <c r="W33" s="50">
        <f t="shared" si="13"/>
        <v>-0.1209999999999809</v>
      </c>
      <c r="X33" s="32">
        <f t="shared" si="14"/>
        <v>-0.10199999999997544</v>
      </c>
      <c r="Y33" s="32">
        <f t="shared" si="2"/>
        <v>0.23999999999995225</v>
      </c>
      <c r="Z33" s="76">
        <f t="shared" si="3"/>
        <v>-0.16999999999995907</v>
      </c>
      <c r="AA33" s="76">
        <f t="shared" si="15"/>
        <v>-3.8249999999990791E-2</v>
      </c>
      <c r="AB33" s="76">
        <f t="shared" si="7"/>
        <v>-5.1000000000044565E-2</v>
      </c>
      <c r="AC33"/>
    </row>
    <row r="34" spans="1:29" x14ac:dyDescent="0.25">
      <c r="A34" s="3">
        <v>143</v>
      </c>
      <c r="B34" s="74">
        <v>2282575.568</v>
      </c>
      <c r="C34" s="74">
        <v>6342236.5410000002</v>
      </c>
      <c r="D34" s="74">
        <v>1107.182</v>
      </c>
      <c r="E34" s="6" t="s">
        <v>55</v>
      </c>
      <c r="F34" s="30">
        <v>1107.318</v>
      </c>
      <c r="G34" s="30"/>
      <c r="H34" s="30"/>
      <c r="I34" s="30"/>
      <c r="J34" s="30">
        <v>1107.068</v>
      </c>
      <c r="K34" s="30">
        <v>1107.2439999999999</v>
      </c>
      <c r="L34" s="30">
        <v>1107.04</v>
      </c>
      <c r="M34" s="60">
        <v>1107.423</v>
      </c>
      <c r="N34" s="57">
        <v>1107.3</v>
      </c>
      <c r="O34" s="74">
        <v>1107.3409999999999</v>
      </c>
      <c r="P34" s="74">
        <f t="shared" si="8"/>
        <v>1107.182</v>
      </c>
      <c r="Q34" s="30"/>
      <c r="R34" s="30"/>
      <c r="S34" s="32">
        <f t="shared" si="0"/>
        <v>-2.8000000000020009E-2</v>
      </c>
      <c r="T34" s="59">
        <f t="shared" si="1"/>
        <v>0.25999999999999091</v>
      </c>
      <c r="U34" s="76">
        <f t="shared" si="9"/>
        <v>-0.11799999999993815</v>
      </c>
      <c r="V34" s="74">
        <f t="shared" si="10"/>
        <v>-2.7199999999993452E-2</v>
      </c>
      <c r="W34" s="50"/>
      <c r="X34" s="31"/>
      <c r="Y34" s="32">
        <f t="shared" si="2"/>
        <v>0.17900000000008731</v>
      </c>
      <c r="Z34" s="76">
        <f t="shared" si="3"/>
        <v>-8.200000000010732E-2</v>
      </c>
      <c r="AA34" s="75">
        <f>(O34-K34)/2</f>
        <v>4.8499999999989996E-2</v>
      </c>
      <c r="AB34" s="76">
        <f t="shared" si="7"/>
        <v>-0.15899999999987813</v>
      </c>
      <c r="AC34"/>
    </row>
    <row r="35" spans="1:29" x14ac:dyDescent="0.25">
      <c r="A35" s="3">
        <v>144</v>
      </c>
      <c r="B35" s="74">
        <v>2221992.4040000001</v>
      </c>
      <c r="C35" s="74">
        <v>6029550.8629999999</v>
      </c>
      <c r="D35" s="74">
        <v>314.113</v>
      </c>
      <c r="E35" s="6" t="s">
        <v>17</v>
      </c>
      <c r="F35" s="30">
        <v>314.29199999999997</v>
      </c>
      <c r="G35" s="30">
        <v>314.30599999999998</v>
      </c>
      <c r="H35" s="30">
        <v>314.28699999999998</v>
      </c>
      <c r="I35" s="30">
        <v>314.29300000000001</v>
      </c>
      <c r="J35" s="30">
        <v>314.142</v>
      </c>
      <c r="K35" s="30">
        <v>314.10700000000003</v>
      </c>
      <c r="L35" s="30">
        <v>314.26600000000002</v>
      </c>
      <c r="M35" s="60">
        <v>314.197</v>
      </c>
      <c r="N35" s="57">
        <v>314.14699999999999</v>
      </c>
      <c r="O35" s="78">
        <v>314.17200000000003</v>
      </c>
      <c r="P35" s="74">
        <f t="shared" si="8"/>
        <v>314.113</v>
      </c>
      <c r="Q35" s="30">
        <f>H35-F35</f>
        <v>-4.9999999999954525E-3</v>
      </c>
      <c r="R35" s="30">
        <f>J35-H35</f>
        <v>-0.14499999999998181</v>
      </c>
      <c r="S35" s="32">
        <f t="shared" si="0"/>
        <v>0.12400000000002365</v>
      </c>
      <c r="T35" s="59">
        <f t="shared" si="1"/>
        <v>-0.11900000000002819</v>
      </c>
      <c r="U35" s="76">
        <f t="shared" si="9"/>
        <v>-3.3999999999991815E-2</v>
      </c>
      <c r="V35" s="74">
        <f t="shared" si="10"/>
        <v>-3.5799999999994725E-2</v>
      </c>
      <c r="W35" s="50">
        <f>I35-G35</f>
        <v>-1.2999999999976808E-2</v>
      </c>
      <c r="X35" s="32">
        <f>K35-I35</f>
        <v>-0.18599999999997863</v>
      </c>
      <c r="Y35" s="32">
        <f t="shared" si="2"/>
        <v>8.9999999999974989E-2</v>
      </c>
      <c r="Z35" s="76">
        <f t="shared" si="3"/>
        <v>-2.4999999999977263E-2</v>
      </c>
      <c r="AA35" s="76">
        <f>(O35-G35)/4</f>
        <v>-3.3499999999989427E-2</v>
      </c>
      <c r="AB35" s="76">
        <f t="shared" si="7"/>
        <v>-5.9000000000025921E-2</v>
      </c>
      <c r="AC35"/>
    </row>
    <row r="36" spans="1:29" x14ac:dyDescent="0.25">
      <c r="A36" s="87">
        <v>145</v>
      </c>
      <c r="B36" s="88">
        <v>2199134.5180000002</v>
      </c>
      <c r="C36" s="88">
        <v>6397420.5159999998</v>
      </c>
      <c r="D36" s="88">
        <v>494.18200000000002</v>
      </c>
      <c r="E36" s="89" t="s">
        <v>18</v>
      </c>
      <c r="F36" s="30">
        <v>494.28100000000001</v>
      </c>
      <c r="G36" s="30">
        <v>494.49299999999999</v>
      </c>
      <c r="H36" s="30">
        <v>494.20499999999998</v>
      </c>
      <c r="I36" s="30">
        <v>494.39800000000002</v>
      </c>
      <c r="J36" s="30">
        <v>494.02499999999998</v>
      </c>
      <c r="K36" s="30">
        <v>494.15699999999998</v>
      </c>
      <c r="L36" s="30">
        <v>494.1</v>
      </c>
      <c r="M36" s="60">
        <v>494.42099999999999</v>
      </c>
      <c r="N36" s="57">
        <v>494.21800000000002</v>
      </c>
      <c r="O36" s="74">
        <v>494.28100000000001</v>
      </c>
      <c r="P36" s="74">
        <f t="shared" si="8"/>
        <v>494.18200000000002</v>
      </c>
      <c r="Q36" s="30">
        <f>H36-F36</f>
        <v>-7.6000000000021828E-2</v>
      </c>
      <c r="R36" s="30">
        <f>J36-H36</f>
        <v>-0.18000000000000682</v>
      </c>
      <c r="S36" s="32">
        <f t="shared" si="0"/>
        <v>7.5000000000045475E-2</v>
      </c>
      <c r="T36" s="59">
        <f t="shared" si="1"/>
        <v>0.117999999999995</v>
      </c>
      <c r="U36" s="76">
        <f t="shared" si="9"/>
        <v>-3.6000000000001364E-2</v>
      </c>
      <c r="V36" s="74">
        <f t="shared" si="10"/>
        <v>-1.979999999999791E-2</v>
      </c>
      <c r="W36" s="50">
        <f>I36-G36</f>
        <v>-9.4999999999970441E-2</v>
      </c>
      <c r="X36" s="32">
        <f>K36-I36</f>
        <v>-0.24100000000004229</v>
      </c>
      <c r="Y36" s="32">
        <f t="shared" si="2"/>
        <v>0.26400000000001</v>
      </c>
      <c r="Z36" s="76">
        <f t="shared" si="3"/>
        <v>-0.13999999999998636</v>
      </c>
      <c r="AA36" s="76">
        <f>(O36-G36)/4</f>
        <v>-5.2999999999997272E-2</v>
      </c>
      <c r="AB36" s="76">
        <f t="shared" si="7"/>
        <v>-9.8999999999989541E-2</v>
      </c>
      <c r="AC36"/>
    </row>
    <row r="37" spans="1:29" x14ac:dyDescent="0.25">
      <c r="A37" s="64">
        <v>146</v>
      </c>
      <c r="B37" s="65">
        <v>2275034.3199999998</v>
      </c>
      <c r="C37" s="65">
        <v>5961519.2999999998</v>
      </c>
      <c r="D37" s="65">
        <v>285.33999999999997</v>
      </c>
      <c r="E37" s="66" t="s">
        <v>19</v>
      </c>
      <c r="F37" s="30">
        <v>285.34399999999999</v>
      </c>
      <c r="G37" s="30">
        <v>285.33999999999997</v>
      </c>
      <c r="H37" s="30">
        <v>285.33999999999997</v>
      </c>
      <c r="I37" s="30">
        <v>285.33999999999997</v>
      </c>
      <c r="J37" s="30">
        <v>285.33999999999997</v>
      </c>
      <c r="K37" s="30">
        <v>285.33999999999997</v>
      </c>
      <c r="L37" s="30">
        <v>285.33999999999997</v>
      </c>
      <c r="M37" s="60">
        <v>285.33999999999997</v>
      </c>
      <c r="N37" s="57">
        <v>285.33999999999997</v>
      </c>
      <c r="O37" s="78">
        <v>285.33999999999997</v>
      </c>
      <c r="P37" s="74">
        <f t="shared" si="8"/>
        <v>285.33999999999997</v>
      </c>
      <c r="Q37" s="30">
        <f>H37-F37</f>
        <v>-4.0000000000190994E-3</v>
      </c>
      <c r="R37" s="30">
        <f>J37-H37</f>
        <v>0</v>
      </c>
      <c r="S37" s="32">
        <f t="shared" si="0"/>
        <v>0</v>
      </c>
      <c r="T37" s="59">
        <f t="shared" si="1"/>
        <v>0</v>
      </c>
      <c r="U37" s="76">
        <f t="shared" si="9"/>
        <v>0</v>
      </c>
      <c r="V37" s="74">
        <f t="shared" si="10"/>
        <v>-8.000000000038199E-4</v>
      </c>
      <c r="W37" s="50">
        <f>I37-G37</f>
        <v>0</v>
      </c>
      <c r="X37" s="32">
        <f>K37-I37</f>
        <v>0</v>
      </c>
      <c r="Y37" s="32">
        <f t="shared" si="2"/>
        <v>0</v>
      </c>
      <c r="Z37" s="76">
        <f t="shared" si="3"/>
        <v>0</v>
      </c>
      <c r="AA37" s="76">
        <f>(O37-G37)/4</f>
        <v>0</v>
      </c>
      <c r="AB37" s="76">
        <f t="shared" si="7"/>
        <v>0</v>
      </c>
      <c r="AC37"/>
    </row>
    <row r="38" spans="1:29" x14ac:dyDescent="0.25">
      <c r="A38" s="3">
        <v>147</v>
      </c>
      <c r="B38" s="74">
        <v>2238612.2859999998</v>
      </c>
      <c r="C38" s="74">
        <v>6104481.3940000003</v>
      </c>
      <c r="D38" s="74">
        <v>123.437</v>
      </c>
      <c r="E38" s="6" t="s">
        <v>20</v>
      </c>
      <c r="F38" s="30">
        <v>124.289</v>
      </c>
      <c r="G38" s="30">
        <v>124.197</v>
      </c>
      <c r="H38" s="30">
        <v>124.116</v>
      </c>
      <c r="I38" s="30">
        <v>124.02200000000001</v>
      </c>
      <c r="J38" s="30">
        <v>123.849</v>
      </c>
      <c r="K38" s="30">
        <v>123.873</v>
      </c>
      <c r="L38" s="30">
        <v>123.867</v>
      </c>
      <c r="M38" s="60">
        <v>123.753</v>
      </c>
      <c r="N38" s="57">
        <v>123.586</v>
      </c>
      <c r="O38" s="74">
        <v>123.61499999999999</v>
      </c>
      <c r="P38" s="74">
        <f t="shared" si="8"/>
        <v>123.437</v>
      </c>
      <c r="Q38" s="30">
        <f>H38-F38</f>
        <v>-0.17300000000000182</v>
      </c>
      <c r="R38" s="30">
        <f>J38-H38</f>
        <v>-0.26699999999999591</v>
      </c>
      <c r="S38" s="32">
        <f t="shared" ref="S38:S69" si="16">L38-J38</f>
        <v>1.8000000000000682E-2</v>
      </c>
      <c r="T38" s="59">
        <f t="shared" ref="T38:T69" si="17">N38-L38</f>
        <v>-0.28100000000000591</v>
      </c>
      <c r="U38" s="76">
        <f t="shared" si="9"/>
        <v>-0.14900000000000091</v>
      </c>
      <c r="V38" s="74">
        <f t="shared" si="10"/>
        <v>-0.17040000000000077</v>
      </c>
      <c r="W38" s="50">
        <f>I38-G38</f>
        <v>-0.17499999999999716</v>
      </c>
      <c r="X38" s="32">
        <f>K38-I38</f>
        <v>-0.14900000000000091</v>
      </c>
      <c r="Y38" s="32">
        <f t="shared" ref="Y38:Y69" si="18">M38-K38</f>
        <v>-0.12000000000000455</v>
      </c>
      <c r="Z38" s="76">
        <f t="shared" ref="Z38:Z69" si="19">O38-M38</f>
        <v>-0.13800000000000523</v>
      </c>
      <c r="AA38" s="76">
        <f>(O38-G38)/4</f>
        <v>-0.14550000000000196</v>
      </c>
      <c r="AB38" s="76">
        <f t="shared" si="7"/>
        <v>-0.17799999999999727</v>
      </c>
      <c r="AC38"/>
    </row>
    <row r="39" spans="1:29" x14ac:dyDescent="0.25">
      <c r="A39" s="3">
        <v>148</v>
      </c>
      <c r="B39" s="74">
        <v>2392467.5180000002</v>
      </c>
      <c r="C39" s="74">
        <v>6061625.6909999996</v>
      </c>
      <c r="D39" s="74">
        <v>134.178</v>
      </c>
      <c r="E39" s="6" t="s">
        <v>21</v>
      </c>
      <c r="F39" s="30">
        <v>134.35</v>
      </c>
      <c r="G39" s="30">
        <v>134.203</v>
      </c>
      <c r="H39" s="30">
        <v>134.21899999999999</v>
      </c>
      <c r="I39" s="30">
        <v>134.154</v>
      </c>
      <c r="J39" s="30">
        <v>133.98699999999999</v>
      </c>
      <c r="K39" s="30">
        <v>134.267</v>
      </c>
      <c r="L39" s="30">
        <v>134.26599999999999</v>
      </c>
      <c r="M39" s="60">
        <v>134.215</v>
      </c>
      <c r="N39" s="57">
        <v>134.16999999999999</v>
      </c>
      <c r="O39" s="78">
        <v>134.114</v>
      </c>
      <c r="P39" s="74">
        <f t="shared" si="8"/>
        <v>134.178</v>
      </c>
      <c r="Q39" s="30">
        <f>H39-F39</f>
        <v>-0.13100000000000023</v>
      </c>
      <c r="R39" s="30">
        <f>J39-H39</f>
        <v>-0.23199999999999932</v>
      </c>
      <c r="S39" s="32">
        <f t="shared" si="16"/>
        <v>0.27899999999999636</v>
      </c>
      <c r="T39" s="59">
        <f t="shared" si="17"/>
        <v>-9.6000000000003638E-2</v>
      </c>
      <c r="U39" s="76">
        <f t="shared" si="9"/>
        <v>8.0000000000097771E-3</v>
      </c>
      <c r="V39" s="74">
        <f t="shared" si="10"/>
        <v>-3.439999999999941E-2</v>
      </c>
      <c r="W39" s="50">
        <f>I39-G39</f>
        <v>-4.9000000000006594E-2</v>
      </c>
      <c r="X39" s="32">
        <f>K39-I39</f>
        <v>0.11299999999999955</v>
      </c>
      <c r="Y39" s="32">
        <f t="shared" si="18"/>
        <v>-5.1999999999992497E-2</v>
      </c>
      <c r="Z39" s="76">
        <f t="shared" si="19"/>
        <v>-0.10099999999999909</v>
      </c>
      <c r="AA39" s="76">
        <f>(O39-G39)/4</f>
        <v>-2.2249999999999659E-2</v>
      </c>
      <c r="AB39" s="76">
        <f t="shared" si="7"/>
        <v>6.3999999999992951E-2</v>
      </c>
      <c r="AC39"/>
    </row>
    <row r="40" spans="1:29" x14ac:dyDescent="0.25">
      <c r="A40" s="45">
        <v>150</v>
      </c>
      <c r="B40" s="77">
        <v>2376151.69</v>
      </c>
      <c r="C40" s="77">
        <v>5971948.2429999998</v>
      </c>
      <c r="D40" s="77">
        <v>97.224999999999994</v>
      </c>
      <c r="E40" s="48" t="s">
        <v>22</v>
      </c>
      <c r="F40" s="30">
        <v>97.215999999999994</v>
      </c>
      <c r="G40" s="30"/>
      <c r="H40" s="30"/>
      <c r="I40" s="30"/>
      <c r="J40" s="30">
        <v>96.983999999999995</v>
      </c>
      <c r="K40" s="30">
        <v>97.313999999999993</v>
      </c>
      <c r="L40" s="30">
        <v>97.227999999999994</v>
      </c>
      <c r="M40" s="60">
        <v>97.194000000000003</v>
      </c>
      <c r="N40" s="57">
        <v>97.156000000000006</v>
      </c>
      <c r="O40" s="74">
        <v>97.044499999999999</v>
      </c>
      <c r="P40" s="74">
        <f t="shared" si="8"/>
        <v>97.224999999999994</v>
      </c>
      <c r="Q40" s="30"/>
      <c r="R40" s="30"/>
      <c r="S40" s="32">
        <f t="shared" si="16"/>
        <v>0.24399999999999977</v>
      </c>
      <c r="T40" s="59">
        <f t="shared" si="17"/>
        <v>-7.1999999999988518E-2</v>
      </c>
      <c r="U40" s="76">
        <f t="shared" si="9"/>
        <v>6.8999999999988404E-2</v>
      </c>
      <c r="V40" s="74">
        <f t="shared" si="10"/>
        <v>1.8000000000000683E-3</v>
      </c>
      <c r="W40" s="50"/>
      <c r="X40" s="31"/>
      <c r="Y40" s="32">
        <f t="shared" si="18"/>
        <v>-0.11999999999999034</v>
      </c>
      <c r="Z40" s="76">
        <f t="shared" si="19"/>
        <v>-0.1495000000000033</v>
      </c>
      <c r="AA40" s="75">
        <f>(O40-K40)/2</f>
        <v>-0.13474999999999682</v>
      </c>
      <c r="AB40" s="76">
        <f t="shared" si="7"/>
        <v>0.180499999999995</v>
      </c>
      <c r="AC40"/>
    </row>
    <row r="41" spans="1:29" x14ac:dyDescent="0.25">
      <c r="A41" s="3">
        <v>152</v>
      </c>
      <c r="B41" s="74">
        <v>2322364.19</v>
      </c>
      <c r="C41" s="74">
        <v>6025789.0429999996</v>
      </c>
      <c r="D41" s="74">
        <v>84.055000000000007</v>
      </c>
      <c r="E41" s="6" t="s">
        <v>23</v>
      </c>
      <c r="F41" s="30">
        <v>84.685000000000002</v>
      </c>
      <c r="G41" s="30">
        <v>84.647000000000006</v>
      </c>
      <c r="H41" s="30">
        <v>84.623000000000005</v>
      </c>
      <c r="I41" s="30">
        <v>84.653999999999996</v>
      </c>
      <c r="J41" s="30">
        <v>84.396000000000001</v>
      </c>
      <c r="K41" s="30">
        <v>84.674000000000007</v>
      </c>
      <c r="L41" s="30">
        <v>84.606999999999999</v>
      </c>
      <c r="M41" s="60">
        <v>84.414000000000001</v>
      </c>
      <c r="N41" s="57">
        <v>84.122</v>
      </c>
      <c r="O41" s="78">
        <v>84.031999999999996</v>
      </c>
      <c r="P41" s="74">
        <f t="shared" si="8"/>
        <v>84.055000000000007</v>
      </c>
      <c r="Q41" s="30">
        <f t="shared" ref="Q41:Q50" si="20">H41-F41</f>
        <v>-6.1999999999997613E-2</v>
      </c>
      <c r="R41" s="30">
        <f t="shared" ref="R41:R50" si="21">J41-H41</f>
        <v>-0.22700000000000387</v>
      </c>
      <c r="S41" s="32">
        <f t="shared" si="16"/>
        <v>0.21099999999999852</v>
      </c>
      <c r="T41" s="59">
        <f t="shared" si="17"/>
        <v>-0.48499999999999943</v>
      </c>
      <c r="U41" s="76">
        <f t="shared" si="9"/>
        <v>-6.6999999999993065E-2</v>
      </c>
      <c r="V41" s="74">
        <f t="shared" si="10"/>
        <v>-0.12599999999999908</v>
      </c>
      <c r="W41" s="50">
        <f t="shared" ref="W41:W50" si="22">I41-G41</f>
        <v>6.9999999999907914E-3</v>
      </c>
      <c r="X41" s="32">
        <f t="shared" ref="X41:X50" si="23">K41-I41</f>
        <v>2.0000000000010232E-2</v>
      </c>
      <c r="Y41" s="32">
        <f t="shared" si="18"/>
        <v>-0.26000000000000512</v>
      </c>
      <c r="Z41" s="76">
        <f t="shared" si="19"/>
        <v>-0.382000000000005</v>
      </c>
      <c r="AA41" s="76">
        <f t="shared" ref="AA41:AA50" si="24">(O41-G41)/4</f>
        <v>-0.15375000000000227</v>
      </c>
      <c r="AB41" s="76">
        <f t="shared" si="7"/>
        <v>2.3000000000010346E-2</v>
      </c>
      <c r="AC41"/>
    </row>
    <row r="42" spans="1:29" x14ac:dyDescent="0.25">
      <c r="A42" s="3">
        <v>153</v>
      </c>
      <c r="B42" s="74">
        <v>2183877.182</v>
      </c>
      <c r="C42" s="74">
        <v>6142113.7149999999</v>
      </c>
      <c r="D42" s="74">
        <v>154.14599999999999</v>
      </c>
      <c r="E42" s="6" t="s">
        <v>56</v>
      </c>
      <c r="F42" s="30">
        <v>154.80000000000001</v>
      </c>
      <c r="G42" s="30">
        <v>154.779</v>
      </c>
      <c r="H42" s="30">
        <v>154.755</v>
      </c>
      <c r="I42" s="30">
        <v>154.77099999999999</v>
      </c>
      <c r="J42" s="30">
        <v>154.43199999999999</v>
      </c>
      <c r="K42" s="30">
        <v>154.47800000000001</v>
      </c>
      <c r="L42" s="30">
        <v>154.535</v>
      </c>
      <c r="M42" s="60">
        <v>154.447</v>
      </c>
      <c r="N42" s="57">
        <v>154.27000000000001</v>
      </c>
      <c r="O42" s="74">
        <v>154.38999999999999</v>
      </c>
      <c r="P42" s="74">
        <f t="shared" si="8"/>
        <v>154.14599999999999</v>
      </c>
      <c r="Q42" s="30">
        <f t="shared" si="20"/>
        <v>-4.5000000000015916E-2</v>
      </c>
      <c r="R42" s="30">
        <f t="shared" si="21"/>
        <v>-0.3230000000000075</v>
      </c>
      <c r="S42" s="32">
        <f t="shared" si="16"/>
        <v>0.10300000000000864</v>
      </c>
      <c r="T42" s="59">
        <f t="shared" si="17"/>
        <v>-0.26499999999998636</v>
      </c>
      <c r="U42" s="76">
        <f t="shared" si="9"/>
        <v>-0.12400000000002365</v>
      </c>
      <c r="V42" s="74">
        <f t="shared" si="10"/>
        <v>-0.13080000000000497</v>
      </c>
      <c r="W42" s="50">
        <f t="shared" si="22"/>
        <v>-8.0000000000097771E-3</v>
      </c>
      <c r="X42" s="32">
        <f t="shared" si="23"/>
        <v>-0.29299999999997794</v>
      </c>
      <c r="Y42" s="32">
        <f t="shared" si="18"/>
        <v>-3.1000000000005912E-2</v>
      </c>
      <c r="Z42" s="76">
        <f t="shared" si="19"/>
        <v>-5.7000000000016371E-2</v>
      </c>
      <c r="AA42" s="76">
        <f t="shared" si="24"/>
        <v>-9.7250000000002501E-2</v>
      </c>
      <c r="AB42" s="76">
        <f t="shared" si="7"/>
        <v>-0.24399999999999977</v>
      </c>
      <c r="AC42"/>
    </row>
    <row r="43" spans="1:29" x14ac:dyDescent="0.25">
      <c r="A43" s="3">
        <v>154</v>
      </c>
      <c r="B43" s="74">
        <v>2149040.1719999998</v>
      </c>
      <c r="C43" s="74">
        <v>6261382.7920000004</v>
      </c>
      <c r="D43" s="74">
        <v>229.69300000000001</v>
      </c>
      <c r="E43" s="6" t="s">
        <v>68</v>
      </c>
      <c r="F43" s="30">
        <v>230.11099999999999</v>
      </c>
      <c r="G43" s="30">
        <v>230.08099999999999</v>
      </c>
      <c r="H43" s="30">
        <v>229.99100000000001</v>
      </c>
      <c r="I43" s="30">
        <v>230.083</v>
      </c>
      <c r="J43" s="30">
        <v>229.77600000000001</v>
      </c>
      <c r="K43" s="30">
        <v>229.80799999999999</v>
      </c>
      <c r="L43" s="30">
        <v>229.95</v>
      </c>
      <c r="M43" s="60">
        <v>229.82599999999999</v>
      </c>
      <c r="N43" s="57">
        <v>229.82599999999999</v>
      </c>
      <c r="O43" s="78">
        <v>229.80699999999999</v>
      </c>
      <c r="P43" s="74">
        <f t="shared" si="8"/>
        <v>229.69300000000001</v>
      </c>
      <c r="Q43" s="30">
        <f t="shared" si="20"/>
        <v>-0.11999999999997613</v>
      </c>
      <c r="R43" s="30">
        <f t="shared" si="21"/>
        <v>-0.21500000000000341</v>
      </c>
      <c r="S43" s="32">
        <f t="shared" si="16"/>
        <v>0.17399999999997817</v>
      </c>
      <c r="T43" s="59">
        <f t="shared" si="17"/>
        <v>-0.12399999999999523</v>
      </c>
      <c r="U43" s="76">
        <f t="shared" si="9"/>
        <v>-0.13299999999998136</v>
      </c>
      <c r="V43" s="74">
        <f t="shared" si="10"/>
        <v>-8.3599999999995595E-2</v>
      </c>
      <c r="W43" s="50">
        <f t="shared" si="22"/>
        <v>2.0000000000095497E-3</v>
      </c>
      <c r="X43" s="32">
        <f t="shared" si="23"/>
        <v>-0.27500000000000568</v>
      </c>
      <c r="Y43" s="32">
        <f t="shared" si="18"/>
        <v>1.8000000000000682E-2</v>
      </c>
      <c r="Z43" s="76">
        <f t="shared" si="19"/>
        <v>-1.9000000000005457E-2</v>
      </c>
      <c r="AA43" s="76">
        <f t="shared" si="24"/>
        <v>-6.8500000000000227E-2</v>
      </c>
      <c r="AB43" s="76">
        <f t="shared" si="7"/>
        <v>-0.1139999999999759</v>
      </c>
      <c r="AC43"/>
    </row>
    <row r="44" spans="1:29" x14ac:dyDescent="0.25">
      <c r="A44" s="3">
        <v>155</v>
      </c>
      <c r="B44" s="74">
        <v>2319104.5690000001</v>
      </c>
      <c r="C44" s="74">
        <v>6078482.341</v>
      </c>
      <c r="D44" s="74">
        <v>109.383</v>
      </c>
      <c r="E44" s="6" t="s">
        <v>69</v>
      </c>
      <c r="F44" s="30">
        <v>110.77</v>
      </c>
      <c r="G44" s="30">
        <v>110.717</v>
      </c>
      <c r="H44" s="30">
        <v>110.515</v>
      </c>
      <c r="I44" s="30">
        <v>110.54</v>
      </c>
      <c r="J44" s="30">
        <v>110.252</v>
      </c>
      <c r="K44" s="30">
        <v>110.268</v>
      </c>
      <c r="L44" s="30">
        <v>110.21899999999999</v>
      </c>
      <c r="M44" s="60">
        <v>109.815</v>
      </c>
      <c r="N44" s="57">
        <v>109.66500000000001</v>
      </c>
      <c r="O44" s="74">
        <v>109.53</v>
      </c>
      <c r="P44" s="74">
        <f t="shared" si="8"/>
        <v>109.383</v>
      </c>
      <c r="Q44" s="30">
        <f t="shared" si="20"/>
        <v>-0.25499999999999545</v>
      </c>
      <c r="R44" s="30">
        <f t="shared" si="21"/>
        <v>-0.26300000000000523</v>
      </c>
      <c r="S44" s="32">
        <f t="shared" si="16"/>
        <v>-3.3000000000001251E-2</v>
      </c>
      <c r="T44" s="59">
        <f t="shared" si="17"/>
        <v>-0.55399999999998784</v>
      </c>
      <c r="U44" s="76">
        <f t="shared" si="9"/>
        <v>-0.28200000000001069</v>
      </c>
      <c r="V44" s="74">
        <f t="shared" si="10"/>
        <v>-0.27740000000000009</v>
      </c>
      <c r="W44" s="50">
        <f t="shared" si="22"/>
        <v>-0.1769999999999925</v>
      </c>
      <c r="X44" s="32">
        <f t="shared" si="23"/>
        <v>-0.27200000000000557</v>
      </c>
      <c r="Y44" s="32">
        <f t="shared" si="18"/>
        <v>-0.45300000000000296</v>
      </c>
      <c r="Z44" s="76">
        <f t="shared" si="19"/>
        <v>-0.28499999999999659</v>
      </c>
      <c r="AA44" s="76">
        <f t="shared" si="24"/>
        <v>-0.2967499999999994</v>
      </c>
      <c r="AB44" s="76">
        <f t="shared" si="7"/>
        <v>-0.14700000000000557</v>
      </c>
      <c r="AC44"/>
    </row>
    <row r="45" spans="1:29" x14ac:dyDescent="0.25">
      <c r="A45" s="3">
        <v>156</v>
      </c>
      <c r="B45" s="74">
        <v>2292292.04</v>
      </c>
      <c r="C45" s="74">
        <v>6098548.6610000003</v>
      </c>
      <c r="D45" s="74">
        <v>111.217</v>
      </c>
      <c r="E45" s="6" t="s">
        <v>70</v>
      </c>
      <c r="F45" s="30">
        <v>113.60299999999999</v>
      </c>
      <c r="G45" s="30">
        <v>113.241</v>
      </c>
      <c r="H45" s="30">
        <v>113.04900000000001</v>
      </c>
      <c r="I45" s="30">
        <v>112.702</v>
      </c>
      <c r="J45" s="30">
        <v>112.417</v>
      </c>
      <c r="K45" s="30">
        <v>112.2</v>
      </c>
      <c r="L45" s="30">
        <v>112.181</v>
      </c>
      <c r="M45" s="60">
        <v>111.756</v>
      </c>
      <c r="N45" s="57">
        <v>111.536</v>
      </c>
      <c r="O45" s="78">
        <v>111.307</v>
      </c>
      <c r="P45" s="74">
        <f t="shared" si="8"/>
        <v>111.217</v>
      </c>
      <c r="Q45" s="30">
        <f t="shared" si="20"/>
        <v>-0.55399999999998784</v>
      </c>
      <c r="R45" s="30">
        <f t="shared" si="21"/>
        <v>-0.632000000000005</v>
      </c>
      <c r="S45" s="32">
        <f t="shared" si="16"/>
        <v>-0.23600000000000421</v>
      </c>
      <c r="T45" s="59">
        <f t="shared" si="17"/>
        <v>-0.64499999999999602</v>
      </c>
      <c r="U45" s="76">
        <f t="shared" si="9"/>
        <v>-0.31900000000000261</v>
      </c>
      <c r="V45" s="74">
        <f t="shared" si="10"/>
        <v>-0.47719999999999912</v>
      </c>
      <c r="W45" s="50">
        <f t="shared" si="22"/>
        <v>-0.53900000000000148</v>
      </c>
      <c r="X45" s="32">
        <f t="shared" si="23"/>
        <v>-0.50199999999999534</v>
      </c>
      <c r="Y45" s="32">
        <f t="shared" si="18"/>
        <v>-0.44400000000000261</v>
      </c>
      <c r="Z45" s="76">
        <f t="shared" si="19"/>
        <v>-0.44899999999999807</v>
      </c>
      <c r="AA45" s="76">
        <f t="shared" si="24"/>
        <v>-0.48349999999999937</v>
      </c>
      <c r="AB45" s="76">
        <f t="shared" si="7"/>
        <v>-9.0000000000003411E-2</v>
      </c>
      <c r="AC45"/>
    </row>
    <row r="46" spans="1:29" x14ac:dyDescent="0.25">
      <c r="A46" s="3">
        <v>157</v>
      </c>
      <c r="B46" s="74">
        <v>2263167.6660000002</v>
      </c>
      <c r="C46" s="74">
        <v>6102759.1629999997</v>
      </c>
      <c r="D46" s="74">
        <v>113.76900000000001</v>
      </c>
      <c r="E46" s="6" t="s">
        <v>71</v>
      </c>
      <c r="F46" s="30">
        <v>114.93600000000001</v>
      </c>
      <c r="G46" s="30">
        <v>114.879</v>
      </c>
      <c r="H46" s="30">
        <v>114.754</v>
      </c>
      <c r="I46" s="30">
        <v>114.66</v>
      </c>
      <c r="J46" s="30">
        <v>114.402</v>
      </c>
      <c r="K46" s="30">
        <v>114.38800000000001</v>
      </c>
      <c r="L46" s="30">
        <v>114.374</v>
      </c>
      <c r="M46" s="60">
        <v>114.214</v>
      </c>
      <c r="N46" s="57">
        <v>113.99299999999999</v>
      </c>
      <c r="O46" s="74">
        <v>113.971</v>
      </c>
      <c r="P46" s="74">
        <f t="shared" si="8"/>
        <v>113.76900000000001</v>
      </c>
      <c r="Q46" s="30">
        <f t="shared" si="20"/>
        <v>-0.18200000000000216</v>
      </c>
      <c r="R46" s="30">
        <f t="shared" si="21"/>
        <v>-0.35200000000000387</v>
      </c>
      <c r="S46" s="32">
        <f t="shared" si="16"/>
        <v>-2.8000000000005798E-2</v>
      </c>
      <c r="T46" s="59">
        <f t="shared" si="17"/>
        <v>-0.38100000000000023</v>
      </c>
      <c r="U46" s="76">
        <f t="shared" si="9"/>
        <v>-0.22399999999998954</v>
      </c>
      <c r="V46" s="74">
        <f t="shared" si="10"/>
        <v>-0.23340000000000033</v>
      </c>
      <c r="W46" s="50">
        <f t="shared" si="22"/>
        <v>-0.2190000000000083</v>
      </c>
      <c r="X46" s="32">
        <f t="shared" si="23"/>
        <v>-0.27199999999999136</v>
      </c>
      <c r="Y46" s="32">
        <f t="shared" si="18"/>
        <v>-0.17400000000000659</v>
      </c>
      <c r="Z46" s="76">
        <f t="shared" si="19"/>
        <v>-0.242999999999995</v>
      </c>
      <c r="AA46" s="76">
        <f t="shared" si="24"/>
        <v>-0.22700000000000031</v>
      </c>
      <c r="AB46" s="76">
        <f t="shared" si="7"/>
        <v>-0.20199999999999818</v>
      </c>
      <c r="AC46"/>
    </row>
    <row r="47" spans="1:29" x14ac:dyDescent="0.25">
      <c r="A47" s="3">
        <v>158</v>
      </c>
      <c r="B47" s="74">
        <v>2198310.1120000002</v>
      </c>
      <c r="C47" s="74">
        <v>6154769.0029999996</v>
      </c>
      <c r="D47" s="74">
        <v>149.77500000000001</v>
      </c>
      <c r="E47" s="6" t="s">
        <v>72</v>
      </c>
      <c r="F47" s="30">
        <v>150.79400000000001</v>
      </c>
      <c r="G47" s="30">
        <v>150.71899999999999</v>
      </c>
      <c r="H47" s="30">
        <v>150.72</v>
      </c>
      <c r="I47" s="30">
        <v>150.69300000000001</v>
      </c>
      <c r="J47" s="30">
        <v>150.35</v>
      </c>
      <c r="K47" s="30">
        <v>150.328</v>
      </c>
      <c r="L47" s="30">
        <v>150.34100000000001</v>
      </c>
      <c r="M47" s="60">
        <v>150.16200000000001</v>
      </c>
      <c r="N47" s="57">
        <v>150.006</v>
      </c>
      <c r="O47" s="78">
        <v>150.08000000000001</v>
      </c>
      <c r="P47" s="74">
        <f t="shared" si="8"/>
        <v>149.77500000000001</v>
      </c>
      <c r="Q47" s="30">
        <f t="shared" si="20"/>
        <v>-7.4000000000012278E-2</v>
      </c>
      <c r="R47" s="30">
        <f t="shared" si="21"/>
        <v>-0.37000000000000455</v>
      </c>
      <c r="S47" s="32">
        <f t="shared" si="16"/>
        <v>-8.9999999999861302E-3</v>
      </c>
      <c r="T47" s="59">
        <f t="shared" si="17"/>
        <v>-0.33500000000000796</v>
      </c>
      <c r="U47" s="76">
        <f t="shared" si="9"/>
        <v>-0.23099999999999454</v>
      </c>
      <c r="V47" s="74">
        <f t="shared" si="10"/>
        <v>-0.20380000000000109</v>
      </c>
      <c r="W47" s="50">
        <f t="shared" si="22"/>
        <v>-2.5999999999982037E-2</v>
      </c>
      <c r="X47" s="32">
        <f t="shared" si="23"/>
        <v>-0.36500000000000909</v>
      </c>
      <c r="Y47" s="32">
        <f t="shared" si="18"/>
        <v>-0.16599999999999682</v>
      </c>
      <c r="Z47" s="76">
        <f t="shared" si="19"/>
        <v>-8.1999999999993634E-2</v>
      </c>
      <c r="AA47" s="76">
        <f t="shared" si="24"/>
        <v>-0.1597499999999954</v>
      </c>
      <c r="AB47" s="76">
        <f t="shared" si="7"/>
        <v>-0.30500000000000682</v>
      </c>
      <c r="AC47"/>
    </row>
    <row r="48" spans="1:29" x14ac:dyDescent="0.25">
      <c r="A48" s="3">
        <v>159</v>
      </c>
      <c r="B48" s="74">
        <v>2186287.7080000001</v>
      </c>
      <c r="C48" s="74">
        <v>6159875.0130000003</v>
      </c>
      <c r="D48" s="74">
        <v>151.04</v>
      </c>
      <c r="E48" s="6" t="s">
        <v>24</v>
      </c>
      <c r="F48" s="30">
        <v>151.85499999999999</v>
      </c>
      <c r="G48" s="30">
        <v>151.79900000000001</v>
      </c>
      <c r="H48" s="30">
        <v>151.80799999999999</v>
      </c>
      <c r="I48" s="30">
        <v>151.79</v>
      </c>
      <c r="J48" s="30">
        <v>151.46799999999999</v>
      </c>
      <c r="K48" s="30">
        <v>151.465</v>
      </c>
      <c r="L48" s="30">
        <v>151.51</v>
      </c>
      <c r="M48" s="60">
        <v>151.417</v>
      </c>
      <c r="N48" s="57">
        <v>151.214</v>
      </c>
      <c r="O48" s="74">
        <v>151.33500000000001</v>
      </c>
      <c r="P48" s="74">
        <f t="shared" si="8"/>
        <v>151.04</v>
      </c>
      <c r="Q48" s="30">
        <f t="shared" si="20"/>
        <v>-4.6999999999997044E-2</v>
      </c>
      <c r="R48" s="30">
        <f t="shared" si="21"/>
        <v>-0.34000000000000341</v>
      </c>
      <c r="S48" s="32">
        <f t="shared" si="16"/>
        <v>4.2000000000001592E-2</v>
      </c>
      <c r="T48" s="59">
        <f t="shared" si="17"/>
        <v>-0.29599999999999227</v>
      </c>
      <c r="U48" s="76">
        <f t="shared" si="9"/>
        <v>-0.17400000000000659</v>
      </c>
      <c r="V48" s="74">
        <f t="shared" si="10"/>
        <v>-0.16299999999999953</v>
      </c>
      <c r="W48" s="50">
        <f t="shared" si="22"/>
        <v>-9.0000000000145519E-3</v>
      </c>
      <c r="X48" s="32">
        <f t="shared" si="23"/>
        <v>-0.32499999999998863</v>
      </c>
      <c r="Y48" s="32">
        <f t="shared" si="18"/>
        <v>-4.8000000000001819E-2</v>
      </c>
      <c r="Z48" s="76">
        <f t="shared" si="19"/>
        <v>-8.1999999999993634E-2</v>
      </c>
      <c r="AA48" s="76">
        <f t="shared" si="24"/>
        <v>-0.11599999999999966</v>
      </c>
      <c r="AB48" s="76">
        <f t="shared" si="7"/>
        <v>-0.29500000000001592</v>
      </c>
      <c r="AC48"/>
    </row>
    <row r="49" spans="1:29" x14ac:dyDescent="0.25">
      <c r="A49" s="15" t="s">
        <v>103</v>
      </c>
      <c r="B49" s="79">
        <v>2184391.3859999999</v>
      </c>
      <c r="C49" s="79">
        <v>6227465.3310000002</v>
      </c>
      <c r="D49" s="79">
        <v>215.43899999999999</v>
      </c>
      <c r="E49" s="16" t="s">
        <v>73</v>
      </c>
      <c r="F49" s="30">
        <v>214.505</v>
      </c>
      <c r="G49" s="30">
        <v>214.459</v>
      </c>
      <c r="H49" s="30">
        <v>214.387</v>
      </c>
      <c r="I49" s="30">
        <v>214.44300000000001</v>
      </c>
      <c r="J49" s="30">
        <v>214.08699999999999</v>
      </c>
      <c r="K49" s="30">
        <v>214.03299999999999</v>
      </c>
      <c r="L49" s="33">
        <v>214.06799999999998</v>
      </c>
      <c r="M49" s="60">
        <v>214.03</v>
      </c>
      <c r="N49" s="57">
        <v>213.88899999999998</v>
      </c>
      <c r="O49" s="77">
        <v>213.88199999999998</v>
      </c>
      <c r="P49" s="77">
        <f>D49-1.663</f>
        <v>213.77599999999998</v>
      </c>
      <c r="Q49" s="30">
        <f t="shared" si="20"/>
        <v>-0.117999999999995</v>
      </c>
      <c r="R49" s="30">
        <f t="shared" si="21"/>
        <v>-0.30000000000001137</v>
      </c>
      <c r="S49" s="32">
        <f t="shared" si="16"/>
        <v>-1.9000000000005457E-2</v>
      </c>
      <c r="T49" s="59">
        <f t="shared" si="17"/>
        <v>-0.17900000000000205</v>
      </c>
      <c r="U49" s="76">
        <f t="shared" si="9"/>
        <v>-0.11299999999999955</v>
      </c>
      <c r="V49" s="74">
        <f t="shared" si="10"/>
        <v>-0.14580000000000268</v>
      </c>
      <c r="W49" s="50">
        <f t="shared" si="22"/>
        <v>-1.5999999999991132E-2</v>
      </c>
      <c r="X49" s="32">
        <f t="shared" si="23"/>
        <v>-0.41000000000002501</v>
      </c>
      <c r="Y49" s="32">
        <f t="shared" si="18"/>
        <v>-2.9999999999859028E-3</v>
      </c>
      <c r="Z49" s="76">
        <f t="shared" si="19"/>
        <v>-0.14800000000002456</v>
      </c>
      <c r="AA49" s="76">
        <f t="shared" si="24"/>
        <v>-0.14425000000000665</v>
      </c>
      <c r="AB49" s="76">
        <f t="shared" si="7"/>
        <v>-0.10599999999999454</v>
      </c>
      <c r="AC49"/>
    </row>
    <row r="50" spans="1:29" x14ac:dyDescent="0.25">
      <c r="A50" s="3">
        <v>162</v>
      </c>
      <c r="B50" s="74">
        <v>2284179.4780000001</v>
      </c>
      <c r="C50" s="74">
        <v>6121191.4460000005</v>
      </c>
      <c r="D50" s="74">
        <v>119.64100000000001</v>
      </c>
      <c r="E50" s="6" t="s">
        <v>25</v>
      </c>
      <c r="F50" s="30">
        <v>122.021</v>
      </c>
      <c r="G50" s="30">
        <v>121.717</v>
      </c>
      <c r="H50" s="30">
        <v>121.54600000000001</v>
      </c>
      <c r="I50" s="30">
        <v>121.07899999999999</v>
      </c>
      <c r="J50" s="30">
        <v>120.776</v>
      </c>
      <c r="K50" s="30">
        <v>120.56</v>
      </c>
      <c r="L50" s="30">
        <v>120.566</v>
      </c>
      <c r="M50" s="60">
        <v>120.05500000000001</v>
      </c>
      <c r="N50" s="57">
        <v>119.92400000000001</v>
      </c>
      <c r="O50" s="74">
        <v>119.80800000000001</v>
      </c>
      <c r="P50" s="74">
        <f t="shared" si="8"/>
        <v>119.64100000000001</v>
      </c>
      <c r="Q50" s="30">
        <f t="shared" si="20"/>
        <v>-0.47499999999999432</v>
      </c>
      <c r="R50" s="30">
        <f t="shared" si="21"/>
        <v>-0.77000000000001023</v>
      </c>
      <c r="S50" s="32">
        <f t="shared" si="16"/>
        <v>-0.20999999999999375</v>
      </c>
      <c r="T50" s="59">
        <f t="shared" si="17"/>
        <v>-0.64199999999999591</v>
      </c>
      <c r="U50" s="76">
        <f t="shared" si="9"/>
        <v>-0.28300000000000125</v>
      </c>
      <c r="V50" s="74">
        <f t="shared" si="10"/>
        <v>-0.47599999999999909</v>
      </c>
      <c r="W50" s="50">
        <f t="shared" si="22"/>
        <v>-0.63800000000000523</v>
      </c>
      <c r="X50" s="32">
        <f t="shared" si="23"/>
        <v>-0.51899999999999125</v>
      </c>
      <c r="Y50" s="32">
        <f t="shared" si="18"/>
        <v>-0.50499999999999545</v>
      </c>
      <c r="Z50" s="76">
        <f t="shared" si="19"/>
        <v>-0.24699999999999989</v>
      </c>
      <c r="AA50" s="76">
        <f t="shared" si="24"/>
        <v>-0.47724999999999795</v>
      </c>
      <c r="AB50" s="76">
        <f t="shared" si="7"/>
        <v>-0.16700000000000159</v>
      </c>
      <c r="AC50"/>
    </row>
    <row r="51" spans="1:29" x14ac:dyDescent="0.25">
      <c r="A51" s="3">
        <v>170</v>
      </c>
      <c r="B51" s="74">
        <v>2335285.477</v>
      </c>
      <c r="C51" s="74">
        <v>6066327.0089999996</v>
      </c>
      <c r="D51" s="74">
        <v>97.837999999999994</v>
      </c>
      <c r="E51" s="6" t="s">
        <v>74</v>
      </c>
      <c r="F51" s="30"/>
      <c r="G51" s="30"/>
      <c r="H51" s="30"/>
      <c r="I51" s="30"/>
      <c r="J51" s="30">
        <v>98.338999999999999</v>
      </c>
      <c r="K51" s="30">
        <v>98.378</v>
      </c>
      <c r="L51" s="30">
        <v>98.266000000000005</v>
      </c>
      <c r="M51" s="60">
        <v>98.063999999999993</v>
      </c>
      <c r="N51" s="57">
        <v>97.944999999999993</v>
      </c>
      <c r="O51" s="78">
        <v>97.888000000000005</v>
      </c>
      <c r="P51" s="74">
        <f t="shared" si="8"/>
        <v>97.837999999999994</v>
      </c>
      <c r="Q51" s="30"/>
      <c r="R51" s="30"/>
      <c r="S51" s="32">
        <f t="shared" si="16"/>
        <v>-7.2999999999993292E-2</v>
      </c>
      <c r="T51" s="59">
        <f t="shared" si="17"/>
        <v>-0.32100000000001216</v>
      </c>
      <c r="U51" s="76">
        <f t="shared" si="9"/>
        <v>-0.10699999999999932</v>
      </c>
      <c r="V51" s="58">
        <f>(P51-J51)/3</f>
        <v>-0.16700000000000159</v>
      </c>
      <c r="W51" s="50"/>
      <c r="X51" s="31"/>
      <c r="Y51" s="32">
        <f t="shared" si="18"/>
        <v>-0.31400000000000716</v>
      </c>
      <c r="Z51" s="76">
        <f t="shared" si="19"/>
        <v>-0.17599999999998772</v>
      </c>
      <c r="AA51" s="75">
        <f>(O51-K51)/2</f>
        <v>-0.24499999999999744</v>
      </c>
      <c r="AB51" s="76">
        <f t="shared" si="7"/>
        <v>-5.0000000000011369E-2</v>
      </c>
      <c r="AC51"/>
    </row>
    <row r="52" spans="1:29" x14ac:dyDescent="0.25">
      <c r="A52" s="3" t="s">
        <v>26</v>
      </c>
      <c r="B52" s="74">
        <v>2224869.0460000001</v>
      </c>
      <c r="C52" s="74">
        <v>6157684.9479999999</v>
      </c>
      <c r="D52" s="74">
        <v>145.68199999999999</v>
      </c>
      <c r="E52" s="6" t="s">
        <v>62</v>
      </c>
      <c r="F52" s="30"/>
      <c r="G52" s="30">
        <v>147.45500000000001</v>
      </c>
      <c r="H52" s="30">
        <v>147.393</v>
      </c>
      <c r="I52" s="30">
        <v>147.31700000000001</v>
      </c>
      <c r="J52" s="30">
        <v>146.78800000000001</v>
      </c>
      <c r="K52" s="30">
        <v>146.714</v>
      </c>
      <c r="L52" s="30">
        <v>146.69900000000001</v>
      </c>
      <c r="M52" s="60">
        <v>146.428</v>
      </c>
      <c r="N52" s="57">
        <v>146.23099999999999</v>
      </c>
      <c r="O52" s="74">
        <v>146.02199999999999</v>
      </c>
      <c r="P52" s="74">
        <f t="shared" si="8"/>
        <v>145.68199999999999</v>
      </c>
      <c r="Q52" s="31"/>
      <c r="R52" s="30">
        <f>J52-H52</f>
        <v>-0.60499999999998977</v>
      </c>
      <c r="S52" s="32">
        <f t="shared" si="16"/>
        <v>-8.8999999999998636E-2</v>
      </c>
      <c r="T52" s="59">
        <f t="shared" si="17"/>
        <v>-0.46800000000001774</v>
      </c>
      <c r="U52" s="76">
        <f t="shared" si="9"/>
        <v>-0.54900000000000659</v>
      </c>
      <c r="V52" s="58">
        <f>(P52-H52)/4</f>
        <v>-0.42775000000000318</v>
      </c>
      <c r="W52" s="50">
        <f t="shared" ref="W52:W69" si="25">I52-G52</f>
        <v>-0.13800000000000523</v>
      </c>
      <c r="X52" s="32">
        <f t="shared" ref="X52:X69" si="26">K52-I52</f>
        <v>-0.60300000000000864</v>
      </c>
      <c r="Y52" s="32">
        <f t="shared" si="18"/>
        <v>-0.28600000000000136</v>
      </c>
      <c r="Z52" s="76">
        <f t="shared" si="19"/>
        <v>-0.40600000000000591</v>
      </c>
      <c r="AA52" s="76">
        <f t="shared" ref="AA52:AA69" si="27">(O52-G52)/4</f>
        <v>-0.35825000000000529</v>
      </c>
      <c r="AB52" s="76">
        <f t="shared" si="7"/>
        <v>-0.34000000000000341</v>
      </c>
      <c r="AC52"/>
    </row>
    <row r="53" spans="1:29" x14ac:dyDescent="0.25">
      <c r="A53" s="3">
        <v>1009</v>
      </c>
      <c r="B53" s="74">
        <v>2233366.875</v>
      </c>
      <c r="C53" s="74">
        <v>6122386.7139999997</v>
      </c>
      <c r="D53" s="74">
        <v>128.00800000000001</v>
      </c>
      <c r="E53" s="6" t="s">
        <v>27</v>
      </c>
      <c r="F53" s="30"/>
      <c r="G53" s="30">
        <v>129.43899999999999</v>
      </c>
      <c r="H53" s="30">
        <v>129.38800000000001</v>
      </c>
      <c r="I53" s="30">
        <v>129.27199999999999</v>
      </c>
      <c r="J53" s="30">
        <v>128.97900000000001</v>
      </c>
      <c r="K53" s="30">
        <v>128.81899999999999</v>
      </c>
      <c r="L53" s="30">
        <v>128.83099999999999</v>
      </c>
      <c r="M53" s="60">
        <v>128.46</v>
      </c>
      <c r="N53" s="57">
        <v>128.26599999999999</v>
      </c>
      <c r="O53" s="78">
        <v>128.23400000000001</v>
      </c>
      <c r="P53" s="74">
        <f t="shared" si="8"/>
        <v>128.00800000000001</v>
      </c>
      <c r="Q53" s="31"/>
      <c r="R53" s="30">
        <f>J53-H53</f>
        <v>-0.40899999999999181</v>
      </c>
      <c r="S53" s="32">
        <f t="shared" si="16"/>
        <v>-0.14800000000002456</v>
      </c>
      <c r="T53" s="59">
        <f t="shared" si="17"/>
        <v>-0.56499999999999773</v>
      </c>
      <c r="U53" s="76">
        <f t="shared" si="9"/>
        <v>-0.25799999999998136</v>
      </c>
      <c r="V53" s="75">
        <f t="shared" ref="V53:V69" si="28">(P53-H53)/4</f>
        <v>-0.34499999999999886</v>
      </c>
      <c r="W53" s="50">
        <f t="shared" si="25"/>
        <v>-0.16700000000000159</v>
      </c>
      <c r="X53" s="32">
        <f t="shared" si="26"/>
        <v>-0.45300000000000296</v>
      </c>
      <c r="Y53" s="32">
        <f t="shared" si="18"/>
        <v>-0.35899999999998045</v>
      </c>
      <c r="Z53" s="76">
        <f t="shared" si="19"/>
        <v>-0.22599999999999909</v>
      </c>
      <c r="AA53" s="76">
        <f t="shared" si="27"/>
        <v>-0.30124999999999602</v>
      </c>
      <c r="AB53" s="76">
        <f t="shared" si="7"/>
        <v>-0.22599999999999909</v>
      </c>
      <c r="AC53"/>
    </row>
    <row r="54" spans="1:29" x14ac:dyDescent="0.25">
      <c r="A54" s="17" t="s">
        <v>75</v>
      </c>
      <c r="B54" s="79">
        <v>2241368.2650000001</v>
      </c>
      <c r="C54" s="79">
        <v>6157691.818</v>
      </c>
      <c r="D54" s="79">
        <v>151.881</v>
      </c>
      <c r="E54" s="18" t="s">
        <v>76</v>
      </c>
      <c r="F54" s="30"/>
      <c r="G54" s="30">
        <v>147.08500000000001</v>
      </c>
      <c r="H54" s="30">
        <v>146.75399999999999</v>
      </c>
      <c r="I54" s="30">
        <v>146.453</v>
      </c>
      <c r="J54" s="30">
        <v>145.941</v>
      </c>
      <c r="K54" s="30">
        <v>145.679</v>
      </c>
      <c r="L54" s="34">
        <v>145.52199999999999</v>
      </c>
      <c r="M54" s="60">
        <v>145.08000000000001</v>
      </c>
      <c r="N54" s="57">
        <v>144.75099999999998</v>
      </c>
      <c r="O54" s="77">
        <v>144.393</v>
      </c>
      <c r="P54" s="77">
        <f>D54-7.877</f>
        <v>144.00399999999999</v>
      </c>
      <c r="Q54" s="31"/>
      <c r="R54" s="30">
        <f>J54-H54</f>
        <v>-0.81299999999998818</v>
      </c>
      <c r="S54" s="32">
        <f t="shared" si="16"/>
        <v>-0.41900000000001114</v>
      </c>
      <c r="T54" s="59">
        <f t="shared" si="17"/>
        <v>-0.77100000000001501</v>
      </c>
      <c r="U54" s="76">
        <f t="shared" si="9"/>
        <v>-0.74699999999998568</v>
      </c>
      <c r="V54" s="75">
        <f t="shared" si="28"/>
        <v>-0.6875</v>
      </c>
      <c r="W54" s="50">
        <f t="shared" si="25"/>
        <v>-0.632000000000005</v>
      </c>
      <c r="X54" s="32">
        <f t="shared" si="26"/>
        <v>-0.77400000000000091</v>
      </c>
      <c r="Y54" s="32">
        <f t="shared" si="18"/>
        <v>-0.59899999999998954</v>
      </c>
      <c r="Z54" s="76">
        <f t="shared" si="19"/>
        <v>-0.68700000000001182</v>
      </c>
      <c r="AA54" s="76">
        <f t="shared" si="27"/>
        <v>-0.67300000000000182</v>
      </c>
      <c r="AB54" s="76">
        <f t="shared" si="7"/>
        <v>-0.38900000000001</v>
      </c>
      <c r="AC54"/>
    </row>
    <row r="55" spans="1:29" x14ac:dyDescent="0.25">
      <c r="A55" s="17" t="s">
        <v>77</v>
      </c>
      <c r="B55" s="79">
        <v>2248691.7429999998</v>
      </c>
      <c r="C55" s="79">
        <v>6157718.2889999999</v>
      </c>
      <c r="D55" s="79">
        <v>149.58500000000001</v>
      </c>
      <c r="E55" s="18" t="s">
        <v>78</v>
      </c>
      <c r="F55" s="30"/>
      <c r="G55" s="30">
        <v>150.631</v>
      </c>
      <c r="H55" s="30">
        <v>150.39500000000001</v>
      </c>
      <c r="I55" s="30">
        <v>149.96600000000001</v>
      </c>
      <c r="J55" s="30">
        <v>149.50399999999999</v>
      </c>
      <c r="K55" s="30">
        <v>149.11100000000002</v>
      </c>
      <c r="L55" s="34">
        <v>148.96100000000001</v>
      </c>
      <c r="M55" s="60">
        <v>148.43</v>
      </c>
      <c r="N55" s="57">
        <v>148.1</v>
      </c>
      <c r="O55" s="77">
        <v>147.774</v>
      </c>
      <c r="P55" s="77">
        <f>D55-2.177</f>
        <v>147.40800000000002</v>
      </c>
      <c r="Q55" s="31"/>
      <c r="R55" s="30">
        <f>(I55-G55)/(12/12)</f>
        <v>-0.66499999999999204</v>
      </c>
      <c r="S55" s="32">
        <f t="shared" si="16"/>
        <v>-0.54299999999997794</v>
      </c>
      <c r="T55" s="59">
        <f t="shared" si="17"/>
        <v>-0.86100000000001842</v>
      </c>
      <c r="U55" s="76">
        <f t="shared" si="9"/>
        <v>-0.69199999999997885</v>
      </c>
      <c r="V55" s="75">
        <f t="shared" si="28"/>
        <v>-0.74674999999999869</v>
      </c>
      <c r="W55" s="50">
        <f t="shared" si="25"/>
        <v>-0.66499999999999204</v>
      </c>
      <c r="X55" s="32">
        <f t="shared" si="26"/>
        <v>-0.85499999999998977</v>
      </c>
      <c r="Y55" s="32">
        <f t="shared" si="18"/>
        <v>-0.6810000000000116</v>
      </c>
      <c r="Z55" s="76">
        <f t="shared" si="19"/>
        <v>-0.65600000000000591</v>
      </c>
      <c r="AA55" s="76">
        <f t="shared" si="27"/>
        <v>-0.71424999999999983</v>
      </c>
      <c r="AB55" s="76">
        <f t="shared" si="7"/>
        <v>-0.36599999999998545</v>
      </c>
      <c r="AC55"/>
    </row>
    <row r="56" spans="1:29" x14ac:dyDescent="0.25">
      <c r="A56" s="17" t="s">
        <v>79</v>
      </c>
      <c r="B56" s="79">
        <v>2265037.6850000001</v>
      </c>
      <c r="C56" s="79">
        <v>6131551.6109999996</v>
      </c>
      <c r="D56" s="79">
        <v>125.37</v>
      </c>
      <c r="E56" s="18" t="s">
        <v>85</v>
      </c>
      <c r="F56" s="30"/>
      <c r="G56" s="30">
        <v>129.24100000000001</v>
      </c>
      <c r="H56" s="30">
        <v>128.96</v>
      </c>
      <c r="I56" s="30">
        <v>128.55099999999999</v>
      </c>
      <c r="J56" s="30">
        <v>128.00700000000001</v>
      </c>
      <c r="K56" s="30">
        <v>127.70599999999999</v>
      </c>
      <c r="L56" s="34">
        <v>127.53399999999999</v>
      </c>
      <c r="M56" s="60">
        <v>126.92</v>
      </c>
      <c r="N56" s="57">
        <v>126.61399999999999</v>
      </c>
      <c r="O56" s="77">
        <v>126.32799999999999</v>
      </c>
      <c r="P56" s="77">
        <f>D56+0.633</f>
        <v>126.003</v>
      </c>
      <c r="Q56" s="31"/>
      <c r="R56" s="30">
        <f>(I56-G56)/(12/12)</f>
        <v>-0.69000000000002615</v>
      </c>
      <c r="S56" s="32">
        <f t="shared" si="16"/>
        <v>-0.47300000000001319</v>
      </c>
      <c r="T56" s="59">
        <f t="shared" si="17"/>
        <v>-0.92000000000000171</v>
      </c>
      <c r="U56" s="76">
        <f t="shared" si="9"/>
        <v>-0.61099999999999</v>
      </c>
      <c r="V56" s="75">
        <f t="shared" si="28"/>
        <v>-0.73925000000000196</v>
      </c>
      <c r="W56" s="50">
        <f t="shared" si="25"/>
        <v>-0.69000000000002615</v>
      </c>
      <c r="X56" s="32">
        <f t="shared" si="26"/>
        <v>-0.84499999999999886</v>
      </c>
      <c r="Y56" s="32">
        <f t="shared" si="18"/>
        <v>-0.78599999999998715</v>
      </c>
      <c r="Z56" s="76">
        <f t="shared" si="19"/>
        <v>-0.59200000000001296</v>
      </c>
      <c r="AA56" s="76">
        <f t="shared" si="27"/>
        <v>-0.72825000000000628</v>
      </c>
      <c r="AB56" s="76">
        <f t="shared" si="7"/>
        <v>-0.32499999999998863</v>
      </c>
      <c r="AC56"/>
    </row>
    <row r="57" spans="1:29" x14ac:dyDescent="0.25">
      <c r="A57" s="3">
        <v>1108</v>
      </c>
      <c r="B57" s="74">
        <v>2361312.034</v>
      </c>
      <c r="C57" s="74">
        <v>6086633.892</v>
      </c>
      <c r="D57" s="74">
        <v>123.636</v>
      </c>
      <c r="E57" s="6" t="s">
        <v>28</v>
      </c>
      <c r="F57" s="30"/>
      <c r="G57" s="30">
        <v>123.751</v>
      </c>
      <c r="H57" s="30">
        <v>123.78100000000001</v>
      </c>
      <c r="I57" s="30">
        <v>123.747</v>
      </c>
      <c r="J57" s="30">
        <v>123.568</v>
      </c>
      <c r="K57" s="30">
        <v>123.779</v>
      </c>
      <c r="L57" s="30">
        <v>123.785</v>
      </c>
      <c r="M57" s="60">
        <v>123.71299999999999</v>
      </c>
      <c r="N57" s="57">
        <v>123.626</v>
      </c>
      <c r="O57" s="78">
        <v>123.611</v>
      </c>
      <c r="P57" s="78">
        <f>D57</f>
        <v>123.636</v>
      </c>
      <c r="Q57" s="31"/>
      <c r="R57" s="30">
        <f t="shared" ref="R57:R69" si="29">J57-H57</f>
        <v>-0.21300000000000807</v>
      </c>
      <c r="S57" s="32">
        <f t="shared" si="16"/>
        <v>0.21699999999999875</v>
      </c>
      <c r="T57" s="59">
        <f t="shared" si="17"/>
        <v>-0.15899999999999181</v>
      </c>
      <c r="U57" s="76">
        <f t="shared" si="9"/>
        <v>9.9999999999909051E-3</v>
      </c>
      <c r="V57" s="75">
        <f t="shared" si="28"/>
        <v>-3.6250000000002558E-2</v>
      </c>
      <c r="W57" s="50">
        <f t="shared" si="25"/>
        <v>-4.0000000000048885E-3</v>
      </c>
      <c r="X57" s="32">
        <f t="shared" si="26"/>
        <v>3.1999999999996476E-2</v>
      </c>
      <c r="Y57" s="32">
        <f t="shared" si="18"/>
        <v>-6.6000000000002501E-2</v>
      </c>
      <c r="Z57" s="76">
        <f t="shared" si="19"/>
        <v>-0.10199999999998965</v>
      </c>
      <c r="AA57" s="76">
        <f t="shared" si="27"/>
        <v>-3.5000000000000142E-2</v>
      </c>
      <c r="AB57" s="76">
        <f t="shared" si="7"/>
        <v>2.4999999999991473E-2</v>
      </c>
      <c r="AC57"/>
    </row>
    <row r="58" spans="1:29" x14ac:dyDescent="0.25">
      <c r="A58" s="3">
        <v>2062</v>
      </c>
      <c r="B58" s="74">
        <v>2239271.4849999999</v>
      </c>
      <c r="C58" s="74">
        <v>6146221.4400000004</v>
      </c>
      <c r="D58" s="74">
        <v>139.69</v>
      </c>
      <c r="E58" s="6" t="s">
        <v>29</v>
      </c>
      <c r="F58" s="30"/>
      <c r="G58" s="30">
        <v>141.374</v>
      </c>
      <c r="H58" s="30">
        <v>141.346</v>
      </c>
      <c r="I58" s="30">
        <v>141.18899999999999</v>
      </c>
      <c r="J58" s="30">
        <v>140.86199999999999</v>
      </c>
      <c r="K58" s="30">
        <v>140.679</v>
      </c>
      <c r="L58" s="30">
        <v>140.68299999999999</v>
      </c>
      <c r="M58" s="60">
        <v>140.42500000000001</v>
      </c>
      <c r="N58" s="57">
        <v>140.178</v>
      </c>
      <c r="O58" s="74">
        <v>139.97399999999999</v>
      </c>
      <c r="P58" s="78">
        <f t="shared" ref="P58:P76" si="30">D58</f>
        <v>139.69</v>
      </c>
      <c r="Q58" s="31"/>
      <c r="R58" s="30">
        <f t="shared" si="29"/>
        <v>-0.48400000000000887</v>
      </c>
      <c r="S58" s="32">
        <f t="shared" si="16"/>
        <v>-0.17900000000000205</v>
      </c>
      <c r="T58" s="59">
        <f t="shared" si="17"/>
        <v>-0.50499999999999545</v>
      </c>
      <c r="U58" s="76">
        <f t="shared" si="9"/>
        <v>-0.48799999999999955</v>
      </c>
      <c r="V58" s="75">
        <f t="shared" si="28"/>
        <v>-0.41400000000000148</v>
      </c>
      <c r="W58" s="50">
        <f t="shared" si="25"/>
        <v>-0.18500000000000227</v>
      </c>
      <c r="X58" s="32">
        <f t="shared" si="26"/>
        <v>-0.50999999999999091</v>
      </c>
      <c r="Y58" s="32">
        <f t="shared" si="18"/>
        <v>-0.25399999999999068</v>
      </c>
      <c r="Z58" s="76">
        <f t="shared" si="19"/>
        <v>-0.45100000000002183</v>
      </c>
      <c r="AA58" s="76">
        <f t="shared" si="27"/>
        <v>-0.35000000000000142</v>
      </c>
      <c r="AB58" s="76">
        <f t="shared" si="7"/>
        <v>-0.28399999999999181</v>
      </c>
      <c r="AC58"/>
    </row>
    <row r="59" spans="1:29" x14ac:dyDescent="0.25">
      <c r="A59" s="3">
        <v>2065</v>
      </c>
      <c r="B59" s="74">
        <v>2322679.4720000001</v>
      </c>
      <c r="C59" s="74">
        <v>6128257.4289999995</v>
      </c>
      <c r="D59" s="74">
        <v>144.61699999999999</v>
      </c>
      <c r="E59" s="6" t="s">
        <v>30</v>
      </c>
      <c r="F59" s="30"/>
      <c r="G59" s="30">
        <v>146.01599999999999</v>
      </c>
      <c r="H59" s="30">
        <v>146.024</v>
      </c>
      <c r="I59" s="30">
        <v>145.74600000000001</v>
      </c>
      <c r="J59" s="30">
        <v>145.44399999999999</v>
      </c>
      <c r="K59" s="30">
        <v>145.39699999999999</v>
      </c>
      <c r="L59" s="30">
        <v>145.36099999999999</v>
      </c>
      <c r="M59" s="60">
        <v>144.94800000000001</v>
      </c>
      <c r="N59" s="57">
        <v>144.82400000000001</v>
      </c>
      <c r="O59" s="78">
        <v>144.71</v>
      </c>
      <c r="P59" s="78">
        <f t="shared" si="30"/>
        <v>144.61699999999999</v>
      </c>
      <c r="Q59" s="31"/>
      <c r="R59" s="30">
        <f t="shared" si="29"/>
        <v>-0.58000000000001251</v>
      </c>
      <c r="S59" s="32">
        <f t="shared" si="16"/>
        <v>-8.2999999999998408E-2</v>
      </c>
      <c r="T59" s="59">
        <f t="shared" si="17"/>
        <v>-0.53699999999997772</v>
      </c>
      <c r="U59" s="76">
        <f t="shared" si="9"/>
        <v>-0.20700000000002206</v>
      </c>
      <c r="V59" s="75">
        <f t="shared" si="28"/>
        <v>-0.35175000000000267</v>
      </c>
      <c r="W59" s="50">
        <f t="shared" si="25"/>
        <v>-0.26999999999998181</v>
      </c>
      <c r="X59" s="32">
        <f t="shared" si="26"/>
        <v>-0.34900000000001796</v>
      </c>
      <c r="Y59" s="32">
        <f t="shared" si="18"/>
        <v>-0.44899999999998386</v>
      </c>
      <c r="Z59" s="76">
        <f t="shared" si="19"/>
        <v>-0.23799999999999955</v>
      </c>
      <c r="AA59" s="76">
        <f t="shared" si="27"/>
        <v>-0.32649999999999579</v>
      </c>
      <c r="AB59" s="76">
        <f t="shared" si="7"/>
        <v>-9.3000000000017735E-2</v>
      </c>
      <c r="AC59"/>
    </row>
    <row r="60" spans="1:29" x14ac:dyDescent="0.25">
      <c r="A60" s="3">
        <v>2076</v>
      </c>
      <c r="B60" s="74">
        <v>2280427.7599999998</v>
      </c>
      <c r="C60" s="74">
        <v>6163347.8880000003</v>
      </c>
      <c r="D60" s="74">
        <v>178.92400000000001</v>
      </c>
      <c r="E60" s="6" t="s">
        <v>80</v>
      </c>
      <c r="F60" s="30"/>
      <c r="G60" s="30">
        <v>180.94900000000001</v>
      </c>
      <c r="H60" s="30">
        <v>180.85499999999999</v>
      </c>
      <c r="I60" s="30">
        <v>180.67400000000001</v>
      </c>
      <c r="J60" s="30">
        <v>180.34399999999999</v>
      </c>
      <c r="K60" s="30">
        <v>180.22399999999999</v>
      </c>
      <c r="L60" s="30">
        <v>180.119</v>
      </c>
      <c r="M60" s="60">
        <v>179.67599999999999</v>
      </c>
      <c r="N60" s="57">
        <v>179.36</v>
      </c>
      <c r="O60" s="74">
        <v>179.251</v>
      </c>
      <c r="P60" s="78">
        <f t="shared" si="30"/>
        <v>178.92400000000001</v>
      </c>
      <c r="Q60" s="31"/>
      <c r="R60" s="30">
        <f t="shared" si="29"/>
        <v>-0.51099999999999568</v>
      </c>
      <c r="S60" s="32">
        <f t="shared" si="16"/>
        <v>-0.22499999999999432</v>
      </c>
      <c r="T60" s="59">
        <f t="shared" si="17"/>
        <v>-0.75899999999998613</v>
      </c>
      <c r="U60" s="76">
        <f t="shared" si="9"/>
        <v>-0.43600000000000705</v>
      </c>
      <c r="V60" s="75">
        <f t="shared" si="28"/>
        <v>-0.48274999999999579</v>
      </c>
      <c r="W60" s="50">
        <f t="shared" si="25"/>
        <v>-0.27500000000000568</v>
      </c>
      <c r="X60" s="32">
        <f t="shared" si="26"/>
        <v>-0.45000000000001705</v>
      </c>
      <c r="Y60" s="32">
        <f t="shared" si="18"/>
        <v>-0.54800000000000182</v>
      </c>
      <c r="Z60" s="76">
        <f t="shared" si="19"/>
        <v>-0.42499999999998295</v>
      </c>
      <c r="AA60" s="76">
        <f t="shared" si="27"/>
        <v>-0.42450000000000188</v>
      </c>
      <c r="AB60" s="76">
        <f t="shared" si="7"/>
        <v>-0.32699999999999818</v>
      </c>
      <c r="AC60"/>
    </row>
    <row r="61" spans="1:29" x14ac:dyDescent="0.25">
      <c r="A61" s="3">
        <v>2107</v>
      </c>
      <c r="B61" s="74">
        <v>2099695.6159999999</v>
      </c>
      <c r="C61" s="74">
        <v>6220352.7520000003</v>
      </c>
      <c r="D61" s="74">
        <v>174.94900000000001</v>
      </c>
      <c r="E61" s="6" t="s">
        <v>81</v>
      </c>
      <c r="F61" s="30"/>
      <c r="G61" s="30">
        <v>176.244</v>
      </c>
      <c r="H61" s="30">
        <v>176.19399999999999</v>
      </c>
      <c r="I61" s="30">
        <v>176.119</v>
      </c>
      <c r="J61" s="30">
        <v>175.773</v>
      </c>
      <c r="K61" s="30">
        <v>175.53700000000001</v>
      </c>
      <c r="L61" s="30">
        <v>175.65299999999999</v>
      </c>
      <c r="M61" s="60">
        <v>175.44900000000001</v>
      </c>
      <c r="N61" s="57">
        <v>175.25200000000001</v>
      </c>
      <c r="O61" s="78">
        <v>175.13499999999999</v>
      </c>
      <c r="P61" s="78">
        <f t="shared" si="30"/>
        <v>174.94900000000001</v>
      </c>
      <c r="Q61" s="31"/>
      <c r="R61" s="30">
        <f t="shared" si="29"/>
        <v>-0.42099999999999227</v>
      </c>
      <c r="S61" s="32">
        <f t="shared" si="16"/>
        <v>-0.12000000000000455</v>
      </c>
      <c r="T61" s="59">
        <f t="shared" si="17"/>
        <v>-0.40099999999998204</v>
      </c>
      <c r="U61" s="76">
        <f t="shared" si="9"/>
        <v>-0.30299999999999727</v>
      </c>
      <c r="V61" s="75">
        <f t="shared" si="28"/>
        <v>-0.31124999999999403</v>
      </c>
      <c r="W61" s="50">
        <f t="shared" si="25"/>
        <v>-0.125</v>
      </c>
      <c r="X61" s="32">
        <f t="shared" si="26"/>
        <v>-0.58199999999999363</v>
      </c>
      <c r="Y61" s="32">
        <f t="shared" si="18"/>
        <v>-8.7999999999993861E-2</v>
      </c>
      <c r="Z61" s="76">
        <f t="shared" si="19"/>
        <v>-0.31400000000002137</v>
      </c>
      <c r="AA61" s="76">
        <f t="shared" si="27"/>
        <v>-0.27725000000000222</v>
      </c>
      <c r="AB61" s="76">
        <f t="shared" si="7"/>
        <v>-0.18599999999997863</v>
      </c>
      <c r="AC61"/>
    </row>
    <row r="62" spans="1:29" x14ac:dyDescent="0.25">
      <c r="A62" s="3">
        <v>2147</v>
      </c>
      <c r="B62" s="74">
        <v>2062741.5079999999</v>
      </c>
      <c r="C62" s="74">
        <v>6223015.9879999999</v>
      </c>
      <c r="D62" s="74">
        <v>195.07400000000001</v>
      </c>
      <c r="E62" s="6" t="s">
        <v>31</v>
      </c>
      <c r="F62" s="30"/>
      <c r="G62" s="30">
        <v>196.79599999999999</v>
      </c>
      <c r="H62" s="30">
        <v>196.71700000000001</v>
      </c>
      <c r="I62" s="30">
        <v>196.62899999999999</v>
      </c>
      <c r="J62" s="30">
        <v>196.21700000000001</v>
      </c>
      <c r="K62" s="30">
        <v>195.95699999999999</v>
      </c>
      <c r="L62" s="30">
        <v>195.95599999999999</v>
      </c>
      <c r="M62" s="60">
        <v>195.655</v>
      </c>
      <c r="N62" s="57">
        <v>195.43700000000001</v>
      </c>
      <c r="O62" s="74">
        <v>195.34299999999999</v>
      </c>
      <c r="P62" s="78">
        <f t="shared" si="30"/>
        <v>195.07400000000001</v>
      </c>
      <c r="Q62" s="31"/>
      <c r="R62" s="30">
        <f t="shared" si="29"/>
        <v>-0.5</v>
      </c>
      <c r="S62" s="32">
        <f t="shared" si="16"/>
        <v>-0.2610000000000241</v>
      </c>
      <c r="T62" s="59">
        <f t="shared" si="17"/>
        <v>-0.51899999999997704</v>
      </c>
      <c r="U62" s="76">
        <f t="shared" si="9"/>
        <v>-0.36299999999999955</v>
      </c>
      <c r="V62" s="75">
        <f t="shared" si="28"/>
        <v>-0.41075000000000017</v>
      </c>
      <c r="W62" s="50">
        <f t="shared" si="25"/>
        <v>-0.16700000000000159</v>
      </c>
      <c r="X62" s="32">
        <f t="shared" si="26"/>
        <v>-0.67199999999999704</v>
      </c>
      <c r="Y62" s="32">
        <f t="shared" si="18"/>
        <v>-0.3019999999999925</v>
      </c>
      <c r="Z62" s="76">
        <f t="shared" si="19"/>
        <v>-0.31200000000001182</v>
      </c>
      <c r="AA62" s="76">
        <f t="shared" si="27"/>
        <v>-0.36325000000000074</v>
      </c>
      <c r="AB62" s="76">
        <f t="shared" si="7"/>
        <v>-0.26899999999997704</v>
      </c>
      <c r="AC62"/>
    </row>
    <row r="63" spans="1:29" x14ac:dyDescent="0.25">
      <c r="A63" s="3">
        <v>2149</v>
      </c>
      <c r="B63" s="74">
        <v>2115864.7209999999</v>
      </c>
      <c r="C63" s="74">
        <v>6175004.3859999999</v>
      </c>
      <c r="D63" s="74">
        <v>164.65899999999999</v>
      </c>
      <c r="E63" s="6" t="s">
        <v>32</v>
      </c>
      <c r="F63" s="30"/>
      <c r="G63" s="30">
        <v>166.011</v>
      </c>
      <c r="H63" s="30">
        <v>165.95699999999999</v>
      </c>
      <c r="I63" s="30">
        <v>165.93</v>
      </c>
      <c r="J63" s="30">
        <v>165.58799999999999</v>
      </c>
      <c r="K63" s="30">
        <v>165.482</v>
      </c>
      <c r="L63" s="30">
        <v>165.506</v>
      </c>
      <c r="M63" s="60">
        <v>165.334</v>
      </c>
      <c r="N63" s="57">
        <v>165.02</v>
      </c>
      <c r="O63" s="78">
        <v>165</v>
      </c>
      <c r="P63" s="78">
        <f t="shared" si="30"/>
        <v>164.65899999999999</v>
      </c>
      <c r="Q63" s="31"/>
      <c r="R63" s="30">
        <f t="shared" si="29"/>
        <v>-0.36899999999999977</v>
      </c>
      <c r="S63" s="32">
        <f t="shared" si="16"/>
        <v>-8.1999999999993634E-2</v>
      </c>
      <c r="T63" s="59">
        <f t="shared" si="17"/>
        <v>-0.48599999999999</v>
      </c>
      <c r="U63" s="76">
        <f t="shared" si="9"/>
        <v>-0.36100000000001842</v>
      </c>
      <c r="V63" s="75">
        <f t="shared" si="28"/>
        <v>-0.32450000000000045</v>
      </c>
      <c r="W63" s="50">
        <f t="shared" si="25"/>
        <v>-8.0999999999988859E-2</v>
      </c>
      <c r="X63" s="32">
        <f t="shared" si="26"/>
        <v>-0.4480000000000075</v>
      </c>
      <c r="Y63" s="32">
        <f t="shared" si="18"/>
        <v>-0.14799999999999613</v>
      </c>
      <c r="Z63" s="76">
        <f t="shared" si="19"/>
        <v>-0.33400000000000318</v>
      </c>
      <c r="AA63" s="76">
        <f t="shared" si="27"/>
        <v>-0.25274999999999892</v>
      </c>
      <c r="AB63" s="76">
        <f t="shared" si="7"/>
        <v>-0.34100000000000819</v>
      </c>
      <c r="AC63"/>
    </row>
    <row r="64" spans="1:29" x14ac:dyDescent="0.25">
      <c r="A64" s="3">
        <v>2160</v>
      </c>
      <c r="B64" s="74">
        <v>2078118.29</v>
      </c>
      <c r="C64" s="74">
        <v>6305388.2980000004</v>
      </c>
      <c r="D64" s="74">
        <v>232.49100000000001</v>
      </c>
      <c r="E64" s="6" t="s">
        <v>33</v>
      </c>
      <c r="F64" s="30"/>
      <c r="G64" s="30">
        <v>233.19</v>
      </c>
      <c r="H64" s="30">
        <v>233.017</v>
      </c>
      <c r="I64" s="30">
        <v>232.982</v>
      </c>
      <c r="J64" s="30">
        <v>232.66900000000001</v>
      </c>
      <c r="K64" s="30">
        <v>232.74</v>
      </c>
      <c r="L64" s="30">
        <v>232.733</v>
      </c>
      <c r="M64" s="60">
        <v>232.73400000000001</v>
      </c>
      <c r="N64" s="57">
        <v>232.624</v>
      </c>
      <c r="O64" s="74">
        <v>232.59100000000001</v>
      </c>
      <c r="P64" s="78">
        <f t="shared" si="30"/>
        <v>232.49100000000001</v>
      </c>
      <c r="Q64" s="31"/>
      <c r="R64" s="30">
        <f t="shared" si="29"/>
        <v>-0.34799999999998477</v>
      </c>
      <c r="S64" s="32">
        <f t="shared" si="16"/>
        <v>6.3999999999992951E-2</v>
      </c>
      <c r="T64" s="59">
        <f t="shared" si="17"/>
        <v>-0.10900000000000887</v>
      </c>
      <c r="U64" s="76">
        <f t="shared" si="9"/>
        <v>-0.13299999999998136</v>
      </c>
      <c r="V64" s="75">
        <f t="shared" si="28"/>
        <v>-0.13149999999999551</v>
      </c>
      <c r="W64" s="50">
        <f t="shared" si="25"/>
        <v>-0.20799999999999841</v>
      </c>
      <c r="X64" s="32">
        <f t="shared" si="26"/>
        <v>-0.24199999999999022</v>
      </c>
      <c r="Y64" s="32">
        <f t="shared" si="18"/>
        <v>-6.0000000000002274E-3</v>
      </c>
      <c r="Z64" s="76">
        <f t="shared" si="19"/>
        <v>-0.14300000000000068</v>
      </c>
      <c r="AA64" s="76">
        <f t="shared" si="27"/>
        <v>-0.14974999999999739</v>
      </c>
      <c r="AB64" s="76">
        <f t="shared" si="7"/>
        <v>-9.9999999999994316E-2</v>
      </c>
      <c r="AC64"/>
    </row>
    <row r="65" spans="1:31" x14ac:dyDescent="0.25">
      <c r="A65" s="3">
        <v>2348</v>
      </c>
      <c r="B65" s="74">
        <v>2256684.7560000001</v>
      </c>
      <c r="C65" s="74">
        <v>6084032.5750000002</v>
      </c>
      <c r="D65" s="74">
        <v>112.67700000000001</v>
      </c>
      <c r="E65" s="6" t="s">
        <v>34</v>
      </c>
      <c r="F65" s="30"/>
      <c r="G65" s="30">
        <v>113.44199999999999</v>
      </c>
      <c r="H65" s="30">
        <v>113.36499999999999</v>
      </c>
      <c r="I65" s="30">
        <v>113.253</v>
      </c>
      <c r="J65" s="30">
        <v>113.081</v>
      </c>
      <c r="K65" s="30">
        <v>113.08</v>
      </c>
      <c r="L65" s="30">
        <v>113.14700000000001</v>
      </c>
      <c r="M65" s="60">
        <v>112.976</v>
      </c>
      <c r="N65" s="57">
        <v>112.854</v>
      </c>
      <c r="O65" s="78">
        <v>112.828</v>
      </c>
      <c r="P65" s="78">
        <f t="shared" si="30"/>
        <v>112.67700000000001</v>
      </c>
      <c r="Q65" s="31"/>
      <c r="R65" s="30">
        <f t="shared" si="29"/>
        <v>-0.28399999999999181</v>
      </c>
      <c r="S65" s="32">
        <f t="shared" si="16"/>
        <v>6.6000000000002501E-2</v>
      </c>
      <c r="T65" s="59">
        <f t="shared" si="17"/>
        <v>-0.29300000000000637</v>
      </c>
      <c r="U65" s="76">
        <f t="shared" si="9"/>
        <v>-0.1769999999999925</v>
      </c>
      <c r="V65" s="75">
        <f t="shared" si="28"/>
        <v>-0.17199999999999704</v>
      </c>
      <c r="W65" s="50">
        <f t="shared" si="25"/>
        <v>-0.18899999999999295</v>
      </c>
      <c r="X65" s="32">
        <f t="shared" si="26"/>
        <v>-0.17300000000000182</v>
      </c>
      <c r="Y65" s="32">
        <f t="shared" si="18"/>
        <v>-0.1039999999999992</v>
      </c>
      <c r="Z65" s="76">
        <f t="shared" si="19"/>
        <v>-0.14799999999999613</v>
      </c>
      <c r="AA65" s="76">
        <f t="shared" si="27"/>
        <v>-0.15349999999999753</v>
      </c>
      <c r="AB65" s="76">
        <f t="shared" si="7"/>
        <v>-0.15099999999999625</v>
      </c>
      <c r="AC65"/>
    </row>
    <row r="66" spans="1:31" x14ac:dyDescent="0.25">
      <c r="A66" s="3">
        <v>2362</v>
      </c>
      <c r="B66" s="74">
        <v>2256922.9730000002</v>
      </c>
      <c r="C66" s="74">
        <v>6143246.2470000004</v>
      </c>
      <c r="D66" s="74">
        <v>147.04400000000001</v>
      </c>
      <c r="E66" s="6" t="s">
        <v>35</v>
      </c>
      <c r="F66" s="30"/>
      <c r="G66" s="30">
        <v>149.81800000000001</v>
      </c>
      <c r="H66" s="30">
        <v>149.62100000000001</v>
      </c>
      <c r="I66" s="30">
        <v>149.286</v>
      </c>
      <c r="J66" s="30">
        <v>148.89099999999999</v>
      </c>
      <c r="K66" s="30">
        <v>148.68199999999999</v>
      </c>
      <c r="L66" s="30">
        <v>148.51599999999999</v>
      </c>
      <c r="M66" s="60">
        <v>148.02099999999999</v>
      </c>
      <c r="N66" s="57">
        <v>147.65299999999999</v>
      </c>
      <c r="O66" s="74">
        <v>147.36199999999999</v>
      </c>
      <c r="P66" s="78">
        <f t="shared" si="30"/>
        <v>147.04400000000001</v>
      </c>
      <c r="Q66" s="31"/>
      <c r="R66" s="30">
        <f t="shared" si="29"/>
        <v>-0.73000000000001819</v>
      </c>
      <c r="S66" s="32">
        <f t="shared" si="16"/>
        <v>-0.375</v>
      </c>
      <c r="T66" s="59">
        <f t="shared" si="17"/>
        <v>-0.86299999999999955</v>
      </c>
      <c r="U66" s="76">
        <f t="shared" si="9"/>
        <v>-0.60899999999998045</v>
      </c>
      <c r="V66" s="75">
        <f t="shared" si="28"/>
        <v>-0.64424999999999955</v>
      </c>
      <c r="W66" s="50">
        <f t="shared" si="25"/>
        <v>-0.53200000000001069</v>
      </c>
      <c r="X66" s="32">
        <f t="shared" si="26"/>
        <v>-0.60400000000001342</v>
      </c>
      <c r="Y66" s="32">
        <f t="shared" si="18"/>
        <v>-0.66100000000000136</v>
      </c>
      <c r="Z66" s="76">
        <f t="shared" si="19"/>
        <v>-0.65899999999999181</v>
      </c>
      <c r="AA66" s="76">
        <f t="shared" si="27"/>
        <v>-0.61400000000000432</v>
      </c>
      <c r="AB66" s="76">
        <f t="shared" si="7"/>
        <v>-0.31799999999998363</v>
      </c>
      <c r="AC66"/>
    </row>
    <row r="67" spans="1:31" x14ac:dyDescent="0.25">
      <c r="A67" s="3">
        <v>2378</v>
      </c>
      <c r="B67" s="74">
        <v>2256382.1869999999</v>
      </c>
      <c r="C67" s="74">
        <v>6184306.5729999999</v>
      </c>
      <c r="D67" s="74">
        <v>180.17400000000001</v>
      </c>
      <c r="E67" s="6" t="s">
        <v>36</v>
      </c>
      <c r="F67" s="30"/>
      <c r="G67" s="30">
        <v>182.58799999999999</v>
      </c>
      <c r="H67" s="30">
        <v>182.47</v>
      </c>
      <c r="I67" s="30">
        <v>182.262</v>
      </c>
      <c r="J67" s="30">
        <v>181.863</v>
      </c>
      <c r="K67" s="30">
        <v>181.62899999999999</v>
      </c>
      <c r="L67" s="30">
        <v>181.46299999999999</v>
      </c>
      <c r="M67" s="60">
        <v>181.03899999999999</v>
      </c>
      <c r="N67" s="57">
        <v>180.71600000000001</v>
      </c>
      <c r="O67" s="78">
        <v>180.50899999999999</v>
      </c>
      <c r="P67" s="78">
        <f t="shared" si="30"/>
        <v>180.17400000000001</v>
      </c>
      <c r="Q67" s="31"/>
      <c r="R67" s="30">
        <f t="shared" si="29"/>
        <v>-0.60699999999999932</v>
      </c>
      <c r="S67" s="32">
        <f t="shared" si="16"/>
        <v>-0.40000000000000568</v>
      </c>
      <c r="T67" s="59">
        <f t="shared" si="17"/>
        <v>-0.74699999999998568</v>
      </c>
      <c r="U67" s="76">
        <f t="shared" si="9"/>
        <v>-0.54200000000000159</v>
      </c>
      <c r="V67" s="75">
        <f t="shared" si="28"/>
        <v>-0.57399999999999807</v>
      </c>
      <c r="W67" s="50">
        <f t="shared" si="25"/>
        <v>-0.32599999999999341</v>
      </c>
      <c r="X67" s="32">
        <f t="shared" si="26"/>
        <v>-0.63300000000000978</v>
      </c>
      <c r="Y67" s="32">
        <f t="shared" si="18"/>
        <v>-0.59000000000000341</v>
      </c>
      <c r="Z67" s="76">
        <f t="shared" si="19"/>
        <v>-0.53000000000000114</v>
      </c>
      <c r="AA67" s="76">
        <f t="shared" si="27"/>
        <v>-0.51975000000000193</v>
      </c>
      <c r="AB67" s="76">
        <f t="shared" si="7"/>
        <v>-0.33499999999997954</v>
      </c>
      <c r="AC67"/>
    </row>
    <row r="68" spans="1:31" x14ac:dyDescent="0.25">
      <c r="A68" s="3">
        <v>2448</v>
      </c>
      <c r="B68" s="74">
        <v>2061261.0830000001</v>
      </c>
      <c r="C68" s="74">
        <v>6266141.2079999996</v>
      </c>
      <c r="D68" s="74">
        <v>197.703</v>
      </c>
      <c r="E68" s="6" t="s">
        <v>37</v>
      </c>
      <c r="F68" s="30"/>
      <c r="G68" s="30">
        <v>199.41499999999999</v>
      </c>
      <c r="H68" s="30">
        <v>199.28</v>
      </c>
      <c r="I68" s="30">
        <v>199.18700000000001</v>
      </c>
      <c r="J68" s="30">
        <v>198.756</v>
      </c>
      <c r="K68" s="30">
        <v>198.536</v>
      </c>
      <c r="L68" s="30">
        <v>198.501</v>
      </c>
      <c r="M68" s="60">
        <v>198.22800000000001</v>
      </c>
      <c r="N68" s="57">
        <v>198.03200000000001</v>
      </c>
      <c r="O68" s="74">
        <v>197.88900000000001</v>
      </c>
      <c r="P68" s="78">
        <f t="shared" si="30"/>
        <v>197.703</v>
      </c>
      <c r="Q68" s="31"/>
      <c r="R68" s="30">
        <f t="shared" si="29"/>
        <v>-0.52400000000000091</v>
      </c>
      <c r="S68" s="32">
        <f t="shared" si="16"/>
        <v>-0.25499999999999545</v>
      </c>
      <c r="T68" s="59">
        <f t="shared" si="17"/>
        <v>-0.46899999999999409</v>
      </c>
      <c r="U68" s="76">
        <f t="shared" si="9"/>
        <v>-0.32900000000000773</v>
      </c>
      <c r="V68" s="75">
        <f t="shared" si="28"/>
        <v>-0.39424999999999955</v>
      </c>
      <c r="W68" s="50">
        <f t="shared" si="25"/>
        <v>-0.22799999999998022</v>
      </c>
      <c r="X68" s="32">
        <f t="shared" si="26"/>
        <v>-0.65100000000001046</v>
      </c>
      <c r="Y68" s="32">
        <f t="shared" si="18"/>
        <v>-0.30799999999999272</v>
      </c>
      <c r="Z68" s="76">
        <f t="shared" si="19"/>
        <v>-0.33899999999999864</v>
      </c>
      <c r="AA68" s="76">
        <f t="shared" si="27"/>
        <v>-0.38149999999999551</v>
      </c>
      <c r="AB68" s="76">
        <f t="shared" si="7"/>
        <v>-0.18600000000000705</v>
      </c>
      <c r="AC68"/>
    </row>
    <row r="69" spans="1:31" x14ac:dyDescent="0.25">
      <c r="A69" s="3">
        <v>2562</v>
      </c>
      <c r="B69" s="74">
        <v>2232976.852</v>
      </c>
      <c r="C69" s="74">
        <v>6129496.4989999998</v>
      </c>
      <c r="D69" s="74">
        <v>132.05699999999999</v>
      </c>
      <c r="E69" s="6" t="s">
        <v>84</v>
      </c>
      <c r="F69" s="30"/>
      <c r="G69" s="30">
        <v>133.74100000000001</v>
      </c>
      <c r="H69" s="30">
        <v>133.63499999999999</v>
      </c>
      <c r="I69" s="30">
        <v>133.54</v>
      </c>
      <c r="J69" s="30">
        <v>133.214</v>
      </c>
      <c r="K69" s="30">
        <v>133.13</v>
      </c>
      <c r="L69" s="30">
        <v>133.08500000000001</v>
      </c>
      <c r="M69" s="60">
        <v>132.648</v>
      </c>
      <c r="N69" s="57">
        <v>132.40100000000001</v>
      </c>
      <c r="O69" s="78">
        <v>132.345</v>
      </c>
      <c r="P69" s="78">
        <f t="shared" si="30"/>
        <v>132.05699999999999</v>
      </c>
      <c r="Q69" s="31"/>
      <c r="R69" s="30">
        <f t="shared" si="29"/>
        <v>-0.42099999999999227</v>
      </c>
      <c r="S69" s="32">
        <f t="shared" si="16"/>
        <v>-0.12899999999999068</v>
      </c>
      <c r="T69" s="59">
        <f t="shared" si="17"/>
        <v>-0.6839999999999975</v>
      </c>
      <c r="U69" s="76">
        <f t="shared" si="9"/>
        <v>-0.34400000000002251</v>
      </c>
      <c r="V69" s="75">
        <f t="shared" si="28"/>
        <v>-0.39450000000000074</v>
      </c>
      <c r="W69" s="50">
        <f t="shared" si="25"/>
        <v>-0.20100000000002183</v>
      </c>
      <c r="X69" s="32">
        <f t="shared" si="26"/>
        <v>-0.40999999999999659</v>
      </c>
      <c r="Y69" s="32">
        <f t="shared" si="18"/>
        <v>-0.48199999999999932</v>
      </c>
      <c r="Z69" s="76">
        <f t="shared" si="19"/>
        <v>-0.30299999999999727</v>
      </c>
      <c r="AA69" s="76">
        <f t="shared" si="27"/>
        <v>-0.34900000000000375</v>
      </c>
      <c r="AB69" s="76">
        <f t="shared" si="7"/>
        <v>-0.28800000000001091</v>
      </c>
      <c r="AC69"/>
    </row>
    <row r="70" spans="1:31" x14ac:dyDescent="0.25">
      <c r="A70" s="3" t="s">
        <v>38</v>
      </c>
      <c r="B70" s="74">
        <v>2405239.0249999999</v>
      </c>
      <c r="C70" s="74">
        <v>6241496.5489999996</v>
      </c>
      <c r="D70" s="74">
        <v>1289.1679999999999</v>
      </c>
      <c r="E70" s="6" t="s">
        <v>39</v>
      </c>
      <c r="F70" s="30"/>
      <c r="G70" s="30"/>
      <c r="H70" s="30"/>
      <c r="I70" s="30"/>
      <c r="J70" s="30">
        <v>1289.2950000000001</v>
      </c>
      <c r="K70" s="30">
        <v>1289.337</v>
      </c>
      <c r="L70" s="30">
        <v>1289.2280000000001</v>
      </c>
      <c r="M70" s="60">
        <v>1289.3710000000001</v>
      </c>
      <c r="N70" s="57">
        <v>1289.354</v>
      </c>
      <c r="O70" s="74">
        <v>1289.4580000000001</v>
      </c>
      <c r="P70" s="78">
        <f t="shared" si="30"/>
        <v>1289.1679999999999</v>
      </c>
      <c r="Q70" s="30"/>
      <c r="R70" s="30"/>
      <c r="S70" s="32">
        <f t="shared" ref="S70:S77" si="31">L70-J70</f>
        <v>-6.7000000000007276E-2</v>
      </c>
      <c r="T70" s="59">
        <f t="shared" ref="T70:T77" si="32">N70-L70</f>
        <v>0.12599999999997635</v>
      </c>
      <c r="U70" s="76">
        <f t="shared" si="9"/>
        <v>-0.18600000000014916</v>
      </c>
      <c r="V70" s="75">
        <f t="shared" ref="V70:V76" si="33">(P70-J70)/3</f>
        <v>-4.2333333333393362E-2</v>
      </c>
      <c r="W70" s="31"/>
      <c r="X70" s="31"/>
      <c r="Y70" s="32">
        <f t="shared" ref="Y70:Y77" si="34">M70-K70</f>
        <v>3.4000000000105501E-2</v>
      </c>
      <c r="Z70" s="76">
        <f t="shared" ref="Z70:Z77" si="35">O70-M70</f>
        <v>8.6999999999989086E-2</v>
      </c>
      <c r="AA70" s="75">
        <f t="shared" ref="AA70:AA77" si="36">(O70-K70)/2</f>
        <v>6.0500000000047294E-2</v>
      </c>
      <c r="AB70" s="76">
        <f t="shared" si="7"/>
        <v>-0.29000000000019099</v>
      </c>
      <c r="AC70"/>
    </row>
    <row r="71" spans="1:31" x14ac:dyDescent="0.25">
      <c r="A71" s="3" t="s">
        <v>40</v>
      </c>
      <c r="B71" s="74">
        <v>2273179.4559999998</v>
      </c>
      <c r="C71" s="74">
        <v>6009947.6950000003</v>
      </c>
      <c r="D71" s="74">
        <v>137.89099999999999</v>
      </c>
      <c r="E71" s="6" t="s">
        <v>82</v>
      </c>
      <c r="F71" s="30"/>
      <c r="G71" s="30"/>
      <c r="H71" s="30"/>
      <c r="I71" s="30"/>
      <c r="J71" s="30">
        <v>137.88300000000001</v>
      </c>
      <c r="K71" s="30">
        <v>137.964</v>
      </c>
      <c r="L71" s="30">
        <v>137.959</v>
      </c>
      <c r="M71" s="60">
        <v>137.922</v>
      </c>
      <c r="N71" s="57">
        <v>137.83000000000001</v>
      </c>
      <c r="O71" s="78">
        <v>137.864</v>
      </c>
      <c r="P71" s="78">
        <f t="shared" si="30"/>
        <v>137.89099999999999</v>
      </c>
      <c r="Q71" s="30"/>
      <c r="R71" s="30"/>
      <c r="S71" s="32">
        <f t="shared" si="31"/>
        <v>7.5999999999993406E-2</v>
      </c>
      <c r="T71" s="59">
        <f t="shared" si="32"/>
        <v>-0.12899999999999068</v>
      </c>
      <c r="U71" s="76">
        <f t="shared" si="9"/>
        <v>6.0999999999978627E-2</v>
      </c>
      <c r="V71" s="75">
        <f t="shared" si="33"/>
        <v>2.6666666666604519E-3</v>
      </c>
      <c r="W71" s="31"/>
      <c r="X71" s="31"/>
      <c r="Y71" s="32">
        <f t="shared" si="34"/>
        <v>-4.2000000000001592E-2</v>
      </c>
      <c r="Z71" s="76">
        <f t="shared" si="35"/>
        <v>-5.7999999999992724E-2</v>
      </c>
      <c r="AA71" s="75">
        <f t="shared" si="36"/>
        <v>-4.9999999999997158E-2</v>
      </c>
      <c r="AB71" s="76">
        <f t="shared" ref="AB71:AB76" si="37">P71-O71</f>
        <v>2.6999999999986812E-2</v>
      </c>
      <c r="AC71"/>
    </row>
    <row r="72" spans="1:31" x14ac:dyDescent="0.25">
      <c r="A72" s="45" t="s">
        <v>41</v>
      </c>
      <c r="B72" s="74">
        <v>2197033.0440000002</v>
      </c>
      <c r="C72" s="74">
        <v>6077365.9289999995</v>
      </c>
      <c r="D72" s="74">
        <v>189.547</v>
      </c>
      <c r="E72" s="48" t="s">
        <v>42</v>
      </c>
      <c r="F72" s="30"/>
      <c r="G72" s="30"/>
      <c r="H72" s="30"/>
      <c r="I72" s="30"/>
      <c r="J72" s="30">
        <v>189.839</v>
      </c>
      <c r="K72" s="30">
        <v>189.78399999999999</v>
      </c>
      <c r="L72" s="34">
        <v>189.93509999999998</v>
      </c>
      <c r="M72" s="60">
        <v>189.79599999999999</v>
      </c>
      <c r="N72" s="57">
        <v>189.67500000000001</v>
      </c>
      <c r="O72" s="74">
        <v>189.75200000000001</v>
      </c>
      <c r="P72" s="78">
        <f t="shared" si="30"/>
        <v>189.547</v>
      </c>
      <c r="Q72" s="30"/>
      <c r="R72" s="30"/>
      <c r="S72" s="32">
        <f t="shared" si="31"/>
        <v>9.6099999999978536E-2</v>
      </c>
      <c r="T72" s="59">
        <f t="shared" si="32"/>
        <v>-0.2600999999999658</v>
      </c>
      <c r="U72" s="76">
        <f t="shared" si="9"/>
        <v>-0.12800000000001432</v>
      </c>
      <c r="V72" s="75">
        <f t="shared" si="33"/>
        <v>-9.7333333333333868E-2</v>
      </c>
      <c r="W72" s="31"/>
      <c r="X72" s="31"/>
      <c r="Y72" s="32">
        <f t="shared" si="34"/>
        <v>1.2000000000000455E-2</v>
      </c>
      <c r="Z72" s="76">
        <f t="shared" si="35"/>
        <v>-4.399999999998272E-2</v>
      </c>
      <c r="AA72" s="75">
        <f t="shared" si="36"/>
        <v>-1.5999999999991132E-2</v>
      </c>
      <c r="AB72" s="76">
        <f t="shared" si="37"/>
        <v>-0.20500000000001251</v>
      </c>
      <c r="AC72"/>
    </row>
    <row r="73" spans="1:31" x14ac:dyDescent="0.25">
      <c r="A73" s="3" t="s">
        <v>43</v>
      </c>
      <c r="B73" s="74">
        <v>2143813.3509999998</v>
      </c>
      <c r="C73" s="74">
        <v>6133818.6610000003</v>
      </c>
      <c r="D73" s="74">
        <v>233.21799999999999</v>
      </c>
      <c r="E73" s="6" t="s">
        <v>44</v>
      </c>
      <c r="F73" s="30"/>
      <c r="G73" s="30"/>
      <c r="H73" s="30"/>
      <c r="I73" s="30"/>
      <c r="J73" s="30">
        <v>233.785</v>
      </c>
      <c r="K73" s="30">
        <v>233.55799999999999</v>
      </c>
      <c r="L73" s="30">
        <v>233.69300000000001</v>
      </c>
      <c r="M73" s="60">
        <v>233.54599999999999</v>
      </c>
      <c r="N73" s="57">
        <v>233.315</v>
      </c>
      <c r="O73" s="78">
        <v>233.44300000000001</v>
      </c>
      <c r="P73" s="78">
        <f t="shared" si="30"/>
        <v>233.21799999999999</v>
      </c>
      <c r="Q73" s="30"/>
      <c r="R73" s="30"/>
      <c r="S73" s="32">
        <f t="shared" si="31"/>
        <v>-9.1999999999984539E-2</v>
      </c>
      <c r="T73" s="59">
        <f t="shared" si="32"/>
        <v>-0.37800000000001432</v>
      </c>
      <c r="U73" s="76">
        <f t="shared" si="9"/>
        <v>-9.7000000000008413E-2</v>
      </c>
      <c r="V73" s="75">
        <f t="shared" si="33"/>
        <v>-0.18900000000000242</v>
      </c>
      <c r="W73" s="31"/>
      <c r="X73" s="31"/>
      <c r="Y73" s="32">
        <f t="shared" si="34"/>
        <v>-1.2000000000000455E-2</v>
      </c>
      <c r="Z73" s="76">
        <f t="shared" si="35"/>
        <v>-0.10299999999998022</v>
      </c>
      <c r="AA73" s="75">
        <f t="shared" si="36"/>
        <v>-5.7499999999990337E-2</v>
      </c>
      <c r="AB73" s="76">
        <f t="shared" si="37"/>
        <v>-0.22500000000002274</v>
      </c>
      <c r="AC73"/>
    </row>
    <row r="74" spans="1:31" x14ac:dyDescent="0.25">
      <c r="A74" s="3" t="s">
        <v>45</v>
      </c>
      <c r="B74" s="74">
        <v>2143787.7740000002</v>
      </c>
      <c r="C74" s="74">
        <v>6458478.3509999998</v>
      </c>
      <c r="D74" s="74">
        <v>506.81099999999998</v>
      </c>
      <c r="E74" s="6" t="s">
        <v>83</v>
      </c>
      <c r="F74" s="30"/>
      <c r="G74" s="30"/>
      <c r="H74" s="30"/>
      <c r="I74" s="30"/>
      <c r="J74" s="30">
        <v>506.73200000000003</v>
      </c>
      <c r="K74" s="30">
        <v>506.84199999999998</v>
      </c>
      <c r="L74" s="30">
        <v>506.654</v>
      </c>
      <c r="M74" s="60">
        <v>507.14600000000002</v>
      </c>
      <c r="N74" s="57">
        <v>506.87299999999999</v>
      </c>
      <c r="O74" s="74">
        <v>506.88799999999998</v>
      </c>
      <c r="P74" s="78">
        <f t="shared" si="30"/>
        <v>506.81099999999998</v>
      </c>
      <c r="Q74" s="30"/>
      <c r="R74" s="30"/>
      <c r="S74" s="32">
        <f t="shared" si="31"/>
        <v>-7.8000000000031378E-2</v>
      </c>
      <c r="T74" s="59">
        <f t="shared" si="32"/>
        <v>0.21899999999999409</v>
      </c>
      <c r="U74" s="76">
        <f t="shared" ref="U74:U76" si="38">P74-N74</f>
        <v>-6.2000000000011823E-2</v>
      </c>
      <c r="V74" s="75">
        <f t="shared" si="33"/>
        <v>2.6333333333316961E-2</v>
      </c>
      <c r="W74" s="31"/>
      <c r="X74" s="31"/>
      <c r="Y74" s="32">
        <f t="shared" si="34"/>
        <v>0.30400000000003047</v>
      </c>
      <c r="Z74" s="76">
        <f t="shared" si="35"/>
        <v>-0.2580000000000382</v>
      </c>
      <c r="AA74" s="75">
        <f t="shared" si="36"/>
        <v>2.2999999999996135E-2</v>
      </c>
      <c r="AB74" s="76">
        <f t="shared" si="37"/>
        <v>-7.6999999999998181E-2</v>
      </c>
      <c r="AC74"/>
    </row>
    <row r="75" spans="1:31" x14ac:dyDescent="0.25">
      <c r="A75" s="3" t="s">
        <v>46</v>
      </c>
      <c r="B75" s="74">
        <v>2172507.7459999998</v>
      </c>
      <c r="C75" s="74">
        <v>6031179.3779999996</v>
      </c>
      <c r="D75" s="74">
        <v>704.58799999999997</v>
      </c>
      <c r="E75" s="6" t="s">
        <v>47</v>
      </c>
      <c r="F75" s="30"/>
      <c r="G75" s="30"/>
      <c r="H75" s="30"/>
      <c r="I75" s="30"/>
      <c r="J75" s="30">
        <v>704.625</v>
      </c>
      <c r="K75" s="30">
        <v>704.49699999999996</v>
      </c>
      <c r="L75" s="30">
        <v>704.80899999999997</v>
      </c>
      <c r="M75" s="60">
        <v>704.64700000000005</v>
      </c>
      <c r="N75" s="57">
        <v>704.55899999999997</v>
      </c>
      <c r="O75" s="78">
        <v>704.75599999999997</v>
      </c>
      <c r="P75" s="78">
        <f t="shared" si="30"/>
        <v>704.58799999999997</v>
      </c>
      <c r="Q75" s="30"/>
      <c r="R75" s="30"/>
      <c r="S75" s="32">
        <f t="shared" si="31"/>
        <v>0.18399999999996908</v>
      </c>
      <c r="T75" s="59">
        <f t="shared" si="32"/>
        <v>-0.25</v>
      </c>
      <c r="U75" s="76">
        <f t="shared" si="38"/>
        <v>2.8999999999996362E-2</v>
      </c>
      <c r="V75" s="75">
        <f t="shared" si="33"/>
        <v>-1.2333333333344854E-2</v>
      </c>
      <c r="W75" s="31"/>
      <c r="X75" s="31"/>
      <c r="Y75" s="32">
        <f t="shared" si="34"/>
        <v>0.15000000000009095</v>
      </c>
      <c r="Z75" s="76">
        <f t="shared" si="35"/>
        <v>0.1089999999999236</v>
      </c>
      <c r="AA75" s="75">
        <f t="shared" si="36"/>
        <v>0.12950000000000728</v>
      </c>
      <c r="AB75" s="76">
        <f t="shared" si="37"/>
        <v>-0.16800000000000637</v>
      </c>
      <c r="AC75"/>
    </row>
    <row r="76" spans="1:31" x14ac:dyDescent="0.25">
      <c r="A76" s="3" t="s">
        <v>48</v>
      </c>
      <c r="B76" s="74">
        <v>2082514.8570000001</v>
      </c>
      <c r="C76" s="74">
        <v>6102978.8360000001</v>
      </c>
      <c r="D76" s="74">
        <v>1103.665</v>
      </c>
      <c r="E76" s="6" t="s">
        <v>49</v>
      </c>
      <c r="F76" s="30"/>
      <c r="G76" s="30"/>
      <c r="H76" s="30"/>
      <c r="I76" s="30"/>
      <c r="J76" s="30">
        <v>1103.636</v>
      </c>
      <c r="K76" s="30">
        <v>1103.492</v>
      </c>
      <c r="L76" s="30">
        <v>1103.6320000000001</v>
      </c>
      <c r="M76" s="60">
        <v>1103.691</v>
      </c>
      <c r="N76" s="57">
        <v>1103.568</v>
      </c>
      <c r="O76" s="74">
        <v>1103.854</v>
      </c>
      <c r="P76" s="78">
        <f t="shared" si="30"/>
        <v>1103.665</v>
      </c>
      <c r="Q76" s="30"/>
      <c r="R76" s="30"/>
      <c r="S76" s="32">
        <f t="shared" si="31"/>
        <v>-3.9999999999054126E-3</v>
      </c>
      <c r="T76" s="59">
        <f t="shared" si="32"/>
        <v>-6.4000000000078217E-2</v>
      </c>
      <c r="U76" s="76">
        <f t="shared" si="38"/>
        <v>9.6999999999979991E-2</v>
      </c>
      <c r="V76" s="75">
        <f t="shared" si="33"/>
        <v>9.6666666666654546E-3</v>
      </c>
      <c r="W76" s="31"/>
      <c r="X76" s="31"/>
      <c r="Y76" s="32">
        <f t="shared" si="34"/>
        <v>0.19900000000006912</v>
      </c>
      <c r="Z76" s="76">
        <f t="shared" si="35"/>
        <v>0.16300000000001091</v>
      </c>
      <c r="AA76" s="75">
        <f t="shared" si="36"/>
        <v>0.18100000000004002</v>
      </c>
      <c r="AB76" s="76">
        <f t="shared" si="37"/>
        <v>-0.18900000000007822</v>
      </c>
      <c r="AC76"/>
    </row>
    <row r="77" spans="1:31" s="97" customFormat="1" x14ac:dyDescent="0.25">
      <c r="A77" s="91" t="s">
        <v>107</v>
      </c>
      <c r="B77" s="92"/>
      <c r="C77" s="92"/>
      <c r="D77" s="92"/>
      <c r="E77" s="93" t="s">
        <v>50</v>
      </c>
      <c r="F77" s="92"/>
      <c r="G77" s="92"/>
      <c r="H77" s="92"/>
      <c r="I77" s="92"/>
      <c r="J77" s="92">
        <v>183.255</v>
      </c>
      <c r="K77" s="92">
        <v>183.477</v>
      </c>
      <c r="L77" s="92">
        <v>183.39099999999999</v>
      </c>
      <c r="M77" s="94">
        <v>183.34</v>
      </c>
      <c r="N77" s="92">
        <v>183.29400000000001</v>
      </c>
      <c r="O77" s="94">
        <v>183.19499999999999</v>
      </c>
      <c r="P77" s="94"/>
      <c r="Q77" s="92"/>
      <c r="R77" s="92"/>
      <c r="S77" s="95">
        <f t="shared" si="31"/>
        <v>0.13599999999999568</v>
      </c>
      <c r="T77" s="95">
        <f t="shared" si="32"/>
        <v>-9.6999999999979991E-2</v>
      </c>
      <c r="U77" s="95"/>
      <c r="V77" s="75"/>
      <c r="W77" s="98"/>
      <c r="X77" s="98"/>
      <c r="Y77" s="95">
        <f t="shared" si="34"/>
        <v>-0.13700000000000045</v>
      </c>
      <c r="Z77" s="95">
        <f t="shared" si="35"/>
        <v>-0.14500000000001023</v>
      </c>
      <c r="AA77" s="98">
        <f t="shared" si="36"/>
        <v>-0.14100000000000534</v>
      </c>
      <c r="AB77" s="76"/>
    </row>
    <row r="78" spans="1:31" x14ac:dyDescent="0.25">
      <c r="AB78"/>
      <c r="AC78"/>
    </row>
    <row r="79" spans="1:31" s="22" customFormat="1" x14ac:dyDescent="0.25">
      <c r="A79" s="12">
        <v>-0.15</v>
      </c>
      <c r="B79" s="22" t="s">
        <v>98</v>
      </c>
      <c r="M79" s="47"/>
      <c r="N79" s="54"/>
      <c r="O79" s="72"/>
      <c r="P79" s="72"/>
      <c r="U79" s="72"/>
      <c r="V79" s="55"/>
      <c r="W79" s="49"/>
      <c r="Y79" s="47"/>
      <c r="Z79" s="72"/>
      <c r="AA79" s="49"/>
    </row>
    <row r="80" spans="1:31" s="22" customFormat="1" x14ac:dyDescent="0.25">
      <c r="A80" s="2"/>
      <c r="E80" s="1"/>
      <c r="M80" s="47"/>
      <c r="N80" s="54"/>
      <c r="O80" s="72"/>
      <c r="P80" s="72"/>
      <c r="U80" s="72"/>
      <c r="V80" s="55"/>
      <c r="W80" s="49"/>
      <c r="Y80" s="47"/>
      <c r="Z80" s="72"/>
      <c r="AA80" s="49"/>
      <c r="AB80" s="7"/>
      <c r="AC80" s="8"/>
      <c r="AD80" s="8"/>
      <c r="AE80" s="7"/>
    </row>
    <row r="81" spans="1:29" s="22" customFormat="1" x14ac:dyDescent="0.25">
      <c r="A81" s="19"/>
      <c r="B81" s="72" t="s">
        <v>102</v>
      </c>
      <c r="M81" s="47"/>
      <c r="N81" s="54"/>
      <c r="O81" s="72"/>
      <c r="P81" s="72"/>
      <c r="U81" s="72"/>
      <c r="V81" s="55"/>
      <c r="W81" s="49"/>
      <c r="X81" s="21"/>
      <c r="Y81" s="21"/>
      <c r="Z81" s="21"/>
      <c r="AA81" s="21"/>
    </row>
    <row r="82" spans="1:29" s="22" customFormat="1" x14ac:dyDescent="0.25">
      <c r="A82" s="2"/>
      <c r="B82" s="38" t="s">
        <v>92</v>
      </c>
      <c r="M82" s="47"/>
      <c r="N82" s="54"/>
      <c r="O82" s="72"/>
      <c r="P82" s="72"/>
      <c r="U82" s="72"/>
      <c r="V82" s="55"/>
      <c r="W82" s="49"/>
      <c r="Y82" s="47"/>
      <c r="Z82" s="72"/>
      <c r="AA82" s="49"/>
    </row>
    <row r="83" spans="1:29" s="22" customFormat="1" x14ac:dyDescent="0.25">
      <c r="A83" s="2"/>
      <c r="B83" s="38" t="s">
        <v>93</v>
      </c>
      <c r="M83" s="47"/>
      <c r="N83" s="54"/>
      <c r="O83" s="72"/>
      <c r="P83" s="72"/>
      <c r="U83" s="72"/>
      <c r="V83" s="55"/>
      <c r="W83" s="49"/>
      <c r="Y83" s="47"/>
      <c r="Z83" s="72"/>
      <c r="AA83" s="49"/>
    </row>
    <row r="84" spans="1:29" s="22" customFormat="1" x14ac:dyDescent="0.25">
      <c r="A84" s="2"/>
      <c r="B84" s="38" t="s">
        <v>94</v>
      </c>
      <c r="M84" s="47"/>
      <c r="N84" s="54"/>
      <c r="O84" s="72"/>
      <c r="P84" s="72"/>
      <c r="U84" s="72"/>
      <c r="V84" s="55"/>
      <c r="W84" s="49"/>
      <c r="Y84" s="47"/>
      <c r="Z84" s="72"/>
      <c r="AA84" s="49"/>
    </row>
    <row r="85" spans="1:29" s="22" customFormat="1" x14ac:dyDescent="0.25">
      <c r="A85" s="2"/>
      <c r="B85" s="38" t="s">
        <v>95</v>
      </c>
      <c r="M85" s="47"/>
      <c r="N85" s="54"/>
      <c r="O85" s="72"/>
      <c r="P85" s="72"/>
      <c r="U85" s="72"/>
      <c r="V85" s="55"/>
      <c r="W85" s="49"/>
      <c r="Y85" s="47"/>
      <c r="Z85" s="72"/>
      <c r="AA85" s="49"/>
    </row>
    <row r="86" spans="1:29" x14ac:dyDescent="0.25">
      <c r="AB86"/>
      <c r="AC86"/>
    </row>
    <row r="87" spans="1:29" x14ac:dyDescent="0.25">
      <c r="A87" s="67"/>
      <c r="B87" s="62" t="s">
        <v>100</v>
      </c>
      <c r="AB87"/>
      <c r="AC87"/>
    </row>
    <row r="88" spans="1:29" x14ac:dyDescent="0.25">
      <c r="AB88"/>
      <c r="AC88"/>
    </row>
    <row r="89" spans="1:29" x14ac:dyDescent="0.25">
      <c r="A89" s="91"/>
      <c r="B89" s="82" t="s">
        <v>108</v>
      </c>
      <c r="AB89"/>
      <c r="AC89"/>
    </row>
    <row r="90" spans="1:29" x14ac:dyDescent="0.25">
      <c r="AB90"/>
      <c r="AC90"/>
    </row>
    <row r="91" spans="1:29" x14ac:dyDescent="0.25">
      <c r="AB91"/>
      <c r="AC91"/>
    </row>
    <row r="92" spans="1:29" x14ac:dyDescent="0.25">
      <c r="AB92"/>
      <c r="AC92"/>
    </row>
    <row r="93" spans="1:29" x14ac:dyDescent="0.25">
      <c r="AB93"/>
      <c r="AC93"/>
    </row>
    <row r="94" spans="1:29" x14ac:dyDescent="0.25">
      <c r="AB94"/>
      <c r="AC94"/>
    </row>
    <row r="95" spans="1:29" x14ac:dyDescent="0.25">
      <c r="AB95"/>
      <c r="AC95"/>
    </row>
    <row r="96" spans="1:29" x14ac:dyDescent="0.25">
      <c r="AB96"/>
      <c r="AC96"/>
    </row>
    <row r="97" spans="28:29" x14ac:dyDescent="0.25">
      <c r="AB97"/>
      <c r="AC97"/>
    </row>
    <row r="98" spans="28:29" x14ac:dyDescent="0.25">
      <c r="AB98"/>
      <c r="AC98"/>
    </row>
    <row r="99" spans="28:29" x14ac:dyDescent="0.25">
      <c r="AB99"/>
      <c r="AC99"/>
    </row>
    <row r="100" spans="28:29" x14ac:dyDescent="0.25">
      <c r="AB100"/>
      <c r="AC100"/>
    </row>
    <row r="101" spans="28:29" x14ac:dyDescent="0.25">
      <c r="AB101"/>
      <c r="AC101"/>
    </row>
    <row r="102" spans="28:29" x14ac:dyDescent="0.25">
      <c r="AB102"/>
      <c r="AC102"/>
    </row>
    <row r="103" spans="28:29" x14ac:dyDescent="0.25">
      <c r="AB103"/>
      <c r="AC103"/>
    </row>
    <row r="104" spans="28:29" x14ac:dyDescent="0.25">
      <c r="AB104"/>
      <c r="AC104"/>
    </row>
    <row r="105" spans="28:29" x14ac:dyDescent="0.25">
      <c r="AB105"/>
      <c r="AC105"/>
    </row>
    <row r="106" spans="28:29" x14ac:dyDescent="0.25">
      <c r="AB106"/>
      <c r="AC106"/>
    </row>
    <row r="107" spans="28:29" x14ac:dyDescent="0.25">
      <c r="AB107"/>
      <c r="AC107"/>
    </row>
    <row r="108" spans="28:29" x14ac:dyDescent="0.25">
      <c r="AB108"/>
      <c r="AC108"/>
    </row>
    <row r="109" spans="28:29" x14ac:dyDescent="0.25">
      <c r="AB109"/>
      <c r="AC109"/>
    </row>
    <row r="110" spans="28:29" x14ac:dyDescent="0.25">
      <c r="AB110"/>
      <c r="AC110"/>
    </row>
    <row r="111" spans="28:29" x14ac:dyDescent="0.25">
      <c r="AB111"/>
      <c r="AC111"/>
    </row>
    <row r="112" spans="28:29" x14ac:dyDescent="0.25">
      <c r="AB112"/>
      <c r="AC112"/>
    </row>
    <row r="113" spans="28:29" x14ac:dyDescent="0.25">
      <c r="AB113"/>
      <c r="AC113"/>
    </row>
    <row r="114" spans="28:29" x14ac:dyDescent="0.25">
      <c r="AB114"/>
      <c r="AC114"/>
    </row>
  </sheetData>
  <mergeCells count="8">
    <mergeCell ref="A1:X1"/>
    <mergeCell ref="A2:X2"/>
    <mergeCell ref="F3:L3"/>
    <mergeCell ref="B4:C4"/>
    <mergeCell ref="B3:D3"/>
    <mergeCell ref="W3:AA3"/>
    <mergeCell ref="F4:P4"/>
    <mergeCell ref="Q3:V3"/>
  </mergeCells>
  <pageMargins left="0.25" right="0.25" top="0.5" bottom="0.5" header="0.3" footer="0.3"/>
  <pageSetup paperSize="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Const Adj</vt:lpstr>
      <vt:lpstr>Free Adj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MPerigny</cp:lastModifiedBy>
  <cp:lastPrinted>2015-01-28T23:37:36Z</cp:lastPrinted>
  <dcterms:created xsi:type="dcterms:W3CDTF">2014-07-10T16:04:01Z</dcterms:created>
  <dcterms:modified xsi:type="dcterms:W3CDTF">2017-01-12T22:58:29Z</dcterms:modified>
</cp:coreProperties>
</file>