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855" tabRatio="397"/>
  </bookViews>
  <sheets>
    <sheet name="Free Adj" sheetId="3" r:id="rId1"/>
    <sheet name="Const Adj" sheetId="1" r:id="rId2"/>
  </sheets>
  <definedNames>
    <definedName name="_xlnm._FilterDatabase" localSheetId="0" hidden="1">'Free Adj'!$A$1:$U$77</definedName>
    <definedName name="_xlnm.Print_Titles" localSheetId="1">'Const Adj'!$1:$5</definedName>
    <definedName name="_xlnm.Print_Titles" localSheetId="0">'Free Adj'!$1:$5</definedName>
  </definedNames>
  <calcPr calcId="145621"/>
</workbook>
</file>

<file path=xl/calcChain.xml><?xml version="1.0" encoding="utf-8"?>
<calcChain xmlns="http://schemas.openxmlformats.org/spreadsheetml/2006/main">
  <c r="W10" i="1" l="1"/>
  <c r="W12" i="1"/>
  <c r="W34" i="1"/>
  <c r="W40" i="1"/>
  <c r="W51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0" i="1"/>
  <c r="W49" i="1"/>
  <c r="W48" i="1"/>
  <c r="W47" i="1"/>
  <c r="W46" i="1"/>
  <c r="W45" i="1"/>
  <c r="W44" i="1"/>
  <c r="W43" i="1"/>
  <c r="W42" i="1"/>
  <c r="W41" i="1"/>
  <c r="W39" i="1"/>
  <c r="W38" i="1"/>
  <c r="W37" i="1"/>
  <c r="W36" i="1"/>
  <c r="W35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1" i="1"/>
  <c r="W9" i="1"/>
  <c r="W8" i="1"/>
  <c r="W7" i="1"/>
  <c r="W6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77" i="3"/>
  <c r="S75" i="3"/>
  <c r="S54" i="3"/>
  <c r="S7" i="3"/>
  <c r="S6" i="3"/>
  <c r="S50" i="3"/>
  <c r="S48" i="3"/>
  <c r="S41" i="3"/>
  <c r="S39" i="3"/>
  <c r="S33" i="3"/>
  <c r="S32" i="3"/>
  <c r="S31" i="3"/>
  <c r="S30" i="3"/>
  <c r="S25" i="3"/>
  <c r="S24" i="3"/>
  <c r="S23" i="3"/>
  <c r="S22" i="3"/>
  <c r="S17" i="3"/>
  <c r="S16" i="3"/>
  <c r="S15" i="3"/>
  <c r="S14" i="3"/>
  <c r="R61" i="3"/>
  <c r="R60" i="3"/>
  <c r="R52" i="3"/>
  <c r="R50" i="3"/>
  <c r="R48" i="3"/>
  <c r="N56" i="3"/>
  <c r="R56" i="3" s="1"/>
  <c r="N55" i="3"/>
  <c r="R55" i="3" s="1"/>
  <c r="N54" i="3"/>
  <c r="R54" i="3" s="1"/>
  <c r="N49" i="3"/>
  <c r="X49" i="3" s="1"/>
  <c r="N77" i="3"/>
  <c r="N76" i="3"/>
  <c r="S76" i="3" s="1"/>
  <c r="N75" i="3"/>
  <c r="R75" i="3" s="1"/>
  <c r="N74" i="3"/>
  <c r="S74" i="3" s="1"/>
  <c r="N73" i="3"/>
  <c r="S73" i="3" s="1"/>
  <c r="N72" i="3"/>
  <c r="R72" i="3" s="1"/>
  <c r="N71" i="3"/>
  <c r="S71" i="3" s="1"/>
  <c r="N70" i="3"/>
  <c r="S70" i="3" s="1"/>
  <c r="N69" i="3"/>
  <c r="S69" i="3" s="1"/>
  <c r="N68" i="3"/>
  <c r="S68" i="3" s="1"/>
  <c r="N67" i="3"/>
  <c r="R67" i="3" s="1"/>
  <c r="N66" i="3"/>
  <c r="S66" i="3" s="1"/>
  <c r="N65" i="3"/>
  <c r="S65" i="3" s="1"/>
  <c r="N64" i="3"/>
  <c r="R64" i="3" s="1"/>
  <c r="N63" i="3"/>
  <c r="R63" i="3" s="1"/>
  <c r="N62" i="3"/>
  <c r="R62" i="3" s="1"/>
  <c r="N61" i="3"/>
  <c r="S61" i="3" s="1"/>
  <c r="N60" i="3"/>
  <c r="S60" i="3" s="1"/>
  <c r="N59" i="3"/>
  <c r="R59" i="3" s="1"/>
  <c r="N58" i="3"/>
  <c r="S58" i="3" s="1"/>
  <c r="N57" i="3"/>
  <c r="S57" i="3" s="1"/>
  <c r="N53" i="3"/>
  <c r="S53" i="3" s="1"/>
  <c r="N52" i="3"/>
  <c r="X52" i="3" s="1"/>
  <c r="N51" i="3"/>
  <c r="S51" i="3" s="1"/>
  <c r="N50" i="3"/>
  <c r="N48" i="3"/>
  <c r="N47" i="3"/>
  <c r="S47" i="3" s="1"/>
  <c r="N46" i="3"/>
  <c r="S46" i="3" s="1"/>
  <c r="N45" i="3"/>
  <c r="R45" i="3" s="1"/>
  <c r="N44" i="3"/>
  <c r="X44" i="3" s="1"/>
  <c r="N43" i="3"/>
  <c r="X43" i="3" s="1"/>
  <c r="N42" i="3"/>
  <c r="S42" i="3" s="1"/>
  <c r="N41" i="3"/>
  <c r="N40" i="3"/>
  <c r="S40" i="3" s="1"/>
  <c r="N39" i="3"/>
  <c r="N38" i="3"/>
  <c r="S38" i="3" s="1"/>
  <c r="N37" i="3"/>
  <c r="R37" i="3" s="1"/>
  <c r="N36" i="3"/>
  <c r="X36" i="3" s="1"/>
  <c r="N35" i="3"/>
  <c r="S35" i="3" s="1"/>
  <c r="N34" i="3"/>
  <c r="S34" i="3" s="1"/>
  <c r="N33" i="3"/>
  <c r="N32" i="3"/>
  <c r="N31" i="3"/>
  <c r="N30" i="3"/>
  <c r="N29" i="3"/>
  <c r="S29" i="3" s="1"/>
  <c r="N28" i="3"/>
  <c r="X28" i="3" s="1"/>
  <c r="N27" i="3"/>
  <c r="X27" i="3" s="1"/>
  <c r="N26" i="3"/>
  <c r="S26" i="3" s="1"/>
  <c r="N25" i="3"/>
  <c r="N24" i="3"/>
  <c r="N23" i="3"/>
  <c r="N22" i="3"/>
  <c r="N21" i="3"/>
  <c r="S21" i="3" s="1"/>
  <c r="N20" i="3"/>
  <c r="X20" i="3" s="1"/>
  <c r="N19" i="3"/>
  <c r="X19" i="3" s="1"/>
  <c r="N18" i="3"/>
  <c r="S18" i="3" s="1"/>
  <c r="N17" i="3"/>
  <c r="N16" i="3"/>
  <c r="N15" i="3"/>
  <c r="N14" i="3"/>
  <c r="N13" i="3"/>
  <c r="S13" i="3" s="1"/>
  <c r="N12" i="3"/>
  <c r="X12" i="3" s="1"/>
  <c r="N11" i="3"/>
  <c r="S11" i="3" s="1"/>
  <c r="N10" i="3"/>
  <c r="R10" i="3" s="1"/>
  <c r="N9" i="3"/>
  <c r="S9" i="3" s="1"/>
  <c r="N8" i="3"/>
  <c r="S8" i="3" s="1"/>
  <c r="N7" i="3"/>
  <c r="N6" i="3"/>
  <c r="R77" i="3"/>
  <c r="R76" i="3"/>
  <c r="R74" i="3"/>
  <c r="R73" i="3"/>
  <c r="R69" i="3"/>
  <c r="R68" i="3"/>
  <c r="R66" i="3"/>
  <c r="R65" i="3"/>
  <c r="R47" i="3"/>
  <c r="R46" i="3"/>
  <c r="R41" i="3"/>
  <c r="R40" i="3"/>
  <c r="R39" i="3"/>
  <c r="R38" i="3"/>
  <c r="R33" i="3"/>
  <c r="R32" i="3"/>
  <c r="R31" i="3"/>
  <c r="R30" i="3"/>
  <c r="R25" i="3"/>
  <c r="R24" i="3"/>
  <c r="R23" i="3"/>
  <c r="R22" i="3"/>
  <c r="R17" i="3"/>
  <c r="R16" i="3"/>
  <c r="R15" i="3"/>
  <c r="R14" i="3"/>
  <c r="R9" i="3"/>
  <c r="R8" i="3"/>
  <c r="R7" i="3"/>
  <c r="R6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4" i="3"/>
  <c r="X50" i="3"/>
  <c r="X48" i="3"/>
  <c r="X47" i="3"/>
  <c r="X46" i="3"/>
  <c r="X45" i="3"/>
  <c r="X41" i="3"/>
  <c r="X40" i="3"/>
  <c r="X39" i="3"/>
  <c r="X38" i="3"/>
  <c r="X37" i="3"/>
  <c r="X33" i="3"/>
  <c r="X32" i="3"/>
  <c r="X31" i="3"/>
  <c r="X30" i="3"/>
  <c r="X29" i="3"/>
  <c r="X25" i="3"/>
  <c r="X24" i="3"/>
  <c r="X23" i="3"/>
  <c r="X22" i="3"/>
  <c r="X21" i="3"/>
  <c r="X17" i="3"/>
  <c r="X16" i="3"/>
  <c r="X15" i="3"/>
  <c r="X14" i="3"/>
  <c r="X13" i="3"/>
  <c r="X9" i="3"/>
  <c r="X8" i="3"/>
  <c r="X7" i="3"/>
  <c r="X6" i="3"/>
  <c r="S55" i="3" l="1"/>
  <c r="S56" i="3"/>
  <c r="X55" i="3"/>
  <c r="X53" i="3"/>
  <c r="S62" i="3"/>
  <c r="S63" i="3"/>
  <c r="S64" i="3"/>
  <c r="S43" i="3"/>
  <c r="S72" i="3"/>
  <c r="R18" i="3"/>
  <c r="R34" i="3"/>
  <c r="R42" i="3"/>
  <c r="S44" i="3"/>
  <c r="X10" i="3"/>
  <c r="X18" i="3"/>
  <c r="X26" i="3"/>
  <c r="X34" i="3"/>
  <c r="X42" i="3"/>
  <c r="R11" i="3"/>
  <c r="R19" i="3"/>
  <c r="R27" i="3"/>
  <c r="R35" i="3"/>
  <c r="R43" i="3"/>
  <c r="R49" i="3"/>
  <c r="R57" i="3"/>
  <c r="S19" i="3"/>
  <c r="S27" i="3"/>
  <c r="S36" i="3"/>
  <c r="S45" i="3"/>
  <c r="S59" i="3"/>
  <c r="S67" i="3"/>
  <c r="S12" i="3"/>
  <c r="X11" i="3"/>
  <c r="X51" i="3"/>
  <c r="R20" i="3"/>
  <c r="R28" i="3"/>
  <c r="R36" i="3"/>
  <c r="R70" i="3"/>
  <c r="R58" i="3"/>
  <c r="S20" i="3"/>
  <c r="S28" i="3"/>
  <c r="S37" i="3"/>
  <c r="S52" i="3"/>
  <c r="R53" i="3"/>
  <c r="S49" i="3"/>
  <c r="S10" i="3"/>
  <c r="X35" i="3"/>
  <c r="R12" i="3"/>
  <c r="R44" i="3"/>
  <c r="R13" i="3"/>
  <c r="R21" i="3"/>
  <c r="R29" i="3"/>
  <c r="R71" i="3"/>
  <c r="R51" i="3"/>
  <c r="R26" i="3"/>
  <c r="X56" i="3"/>
  <c r="U56" i="3"/>
  <c r="U55" i="3"/>
  <c r="U54" i="3"/>
  <c r="U49" i="3"/>
  <c r="U49" i="1" l="1"/>
  <c r="U56" i="1"/>
  <c r="U55" i="1"/>
  <c r="U54" i="1"/>
  <c r="T69" i="3" l="1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0" i="3"/>
  <c r="T49" i="3"/>
  <c r="T48" i="3"/>
  <c r="T47" i="3"/>
  <c r="T46" i="3"/>
  <c r="T45" i="3"/>
  <c r="T44" i="3"/>
  <c r="T43" i="3"/>
  <c r="T42" i="3"/>
  <c r="T41" i="3"/>
  <c r="T39" i="3"/>
  <c r="T38" i="3"/>
  <c r="T37" i="3"/>
  <c r="T36" i="3"/>
  <c r="T35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1" i="3"/>
  <c r="T9" i="3"/>
  <c r="T8" i="3"/>
  <c r="T7" i="3"/>
  <c r="T6" i="3"/>
  <c r="T69" i="1" l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0" i="1"/>
  <c r="T49" i="1"/>
  <c r="T48" i="1"/>
  <c r="T47" i="1"/>
  <c r="T46" i="1"/>
  <c r="T45" i="1"/>
  <c r="T44" i="1"/>
  <c r="T43" i="1"/>
  <c r="T42" i="1"/>
  <c r="T41" i="1"/>
  <c r="T39" i="1"/>
  <c r="T38" i="1"/>
  <c r="T37" i="1"/>
  <c r="T36" i="1"/>
  <c r="T35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1" i="1"/>
  <c r="T9" i="1"/>
  <c r="T8" i="1"/>
  <c r="T7" i="1"/>
  <c r="T6" i="1"/>
  <c r="N77" i="1" l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3" i="1"/>
  <c r="N52" i="1"/>
  <c r="N51" i="1"/>
  <c r="N50" i="1"/>
  <c r="R50" i="1" s="1"/>
  <c r="N48" i="1"/>
  <c r="N47" i="1"/>
  <c r="N46" i="1"/>
  <c r="N45" i="1"/>
  <c r="R45" i="1" s="1"/>
  <c r="N44" i="1"/>
  <c r="R44" i="1" s="1"/>
  <c r="N43" i="1"/>
  <c r="N42" i="1"/>
  <c r="N41" i="1"/>
  <c r="N40" i="1"/>
  <c r="N39" i="1"/>
  <c r="N38" i="1"/>
  <c r="N37" i="1"/>
  <c r="R37" i="1" s="1"/>
  <c r="N36" i="1"/>
  <c r="R36" i="1" s="1"/>
  <c r="N35" i="1"/>
  <c r="N34" i="1"/>
  <c r="N33" i="1"/>
  <c r="N32" i="1"/>
  <c r="N31" i="1"/>
  <c r="N30" i="1"/>
  <c r="N29" i="1"/>
  <c r="R29" i="1" s="1"/>
  <c r="N28" i="1"/>
  <c r="R28" i="1" s="1"/>
  <c r="N27" i="1"/>
  <c r="N26" i="1"/>
  <c r="N25" i="1"/>
  <c r="N24" i="1"/>
  <c r="N23" i="1"/>
  <c r="N22" i="1"/>
  <c r="N21" i="1"/>
  <c r="R21" i="1" s="1"/>
  <c r="N20" i="1"/>
  <c r="R20" i="1" s="1"/>
  <c r="N19" i="1"/>
  <c r="N18" i="1"/>
  <c r="N17" i="1"/>
  <c r="N16" i="1"/>
  <c r="N15" i="1"/>
  <c r="N14" i="1"/>
  <c r="N13" i="1"/>
  <c r="R13" i="1" s="1"/>
  <c r="N12" i="1"/>
  <c r="N11" i="1"/>
  <c r="N10" i="1"/>
  <c r="N9" i="1"/>
  <c r="N8" i="1"/>
  <c r="N7" i="1"/>
  <c r="N6" i="1"/>
  <c r="S6" i="1" l="1"/>
  <c r="R6" i="1"/>
  <c r="X22" i="1"/>
  <c r="R22" i="1"/>
  <c r="X46" i="1"/>
  <c r="R46" i="1"/>
  <c r="X31" i="1"/>
  <c r="R31" i="1"/>
  <c r="X75" i="1"/>
  <c r="S75" i="1"/>
  <c r="R75" i="1"/>
  <c r="X18" i="1"/>
  <c r="R18" i="1"/>
  <c r="X70" i="1"/>
  <c r="S70" i="1"/>
  <c r="R70" i="1"/>
  <c r="R12" i="1"/>
  <c r="X64" i="1"/>
  <c r="R64" i="1"/>
  <c r="S64" i="1"/>
  <c r="R73" i="1"/>
  <c r="S73" i="1"/>
  <c r="X30" i="1"/>
  <c r="R30" i="1"/>
  <c r="X74" i="1"/>
  <c r="R74" i="1"/>
  <c r="S74" i="1"/>
  <c r="X23" i="1"/>
  <c r="R23" i="1"/>
  <c r="X47" i="1"/>
  <c r="R47" i="1"/>
  <c r="X67" i="1"/>
  <c r="S67" i="1"/>
  <c r="R67" i="1"/>
  <c r="X8" i="1"/>
  <c r="S8" i="1"/>
  <c r="R8" i="1"/>
  <c r="X9" i="1"/>
  <c r="R9" i="1"/>
  <c r="X25" i="1"/>
  <c r="R25" i="1"/>
  <c r="X33" i="1"/>
  <c r="R33" i="1"/>
  <c r="R61" i="1"/>
  <c r="S61" i="1"/>
  <c r="S69" i="1"/>
  <c r="R69" i="1"/>
  <c r="X10" i="1"/>
  <c r="R10" i="1"/>
  <c r="X26" i="1"/>
  <c r="R26" i="1"/>
  <c r="X34" i="1"/>
  <c r="R34" i="1"/>
  <c r="X42" i="1"/>
  <c r="R42" i="1"/>
  <c r="S51" i="1"/>
  <c r="R51" i="1"/>
  <c r="X62" i="1"/>
  <c r="R62" i="1"/>
  <c r="S62" i="1"/>
  <c r="X11" i="1"/>
  <c r="R11" i="1"/>
  <c r="X19" i="1"/>
  <c r="R19" i="1"/>
  <c r="X27" i="1"/>
  <c r="R27" i="1"/>
  <c r="X35" i="1"/>
  <c r="R35" i="1"/>
  <c r="X43" i="1"/>
  <c r="R43" i="1"/>
  <c r="S52" i="1"/>
  <c r="R52" i="1"/>
  <c r="X63" i="1"/>
  <c r="R63" i="1"/>
  <c r="S63" i="1"/>
  <c r="X71" i="1"/>
  <c r="R71" i="1"/>
  <c r="S71" i="1"/>
  <c r="R53" i="1"/>
  <c r="S53" i="1"/>
  <c r="S57" i="1"/>
  <c r="R57" i="1"/>
  <c r="X14" i="1"/>
  <c r="R14" i="1"/>
  <c r="X58" i="1"/>
  <c r="S58" i="1"/>
  <c r="R58" i="1"/>
  <c r="X7" i="1"/>
  <c r="S7" i="1"/>
  <c r="R7" i="1"/>
  <c r="X59" i="1"/>
  <c r="S59" i="1"/>
  <c r="R59" i="1"/>
  <c r="X16" i="1"/>
  <c r="R16" i="1"/>
  <c r="X24" i="1"/>
  <c r="R24" i="1"/>
  <c r="X32" i="1"/>
  <c r="R32" i="1"/>
  <c r="X40" i="1"/>
  <c r="R40" i="1"/>
  <c r="X48" i="1"/>
  <c r="R48" i="1"/>
  <c r="S60" i="1"/>
  <c r="R60" i="1"/>
  <c r="S68" i="1"/>
  <c r="R68" i="1"/>
  <c r="S76" i="1"/>
  <c r="R76" i="1"/>
  <c r="R72" i="1"/>
  <c r="S72" i="1"/>
  <c r="S65" i="1"/>
  <c r="R65" i="1"/>
  <c r="X38" i="1"/>
  <c r="R38" i="1"/>
  <c r="X66" i="1"/>
  <c r="S66" i="1"/>
  <c r="R66" i="1"/>
  <c r="X15" i="1"/>
  <c r="R15" i="1"/>
  <c r="X39" i="1"/>
  <c r="R39" i="1"/>
  <c r="X17" i="1"/>
  <c r="R17" i="1"/>
  <c r="X41" i="1"/>
  <c r="R41" i="1"/>
  <c r="S77" i="1"/>
  <c r="R77" i="1"/>
  <c r="X61" i="1"/>
  <c r="X51" i="1"/>
  <c r="X52" i="1"/>
  <c r="X12" i="1"/>
  <c r="X20" i="1"/>
  <c r="X28" i="1"/>
  <c r="X36" i="1"/>
  <c r="X44" i="1"/>
  <c r="X53" i="1"/>
  <c r="X72" i="1"/>
  <c r="X13" i="1"/>
  <c r="X21" i="1"/>
  <c r="X29" i="1"/>
  <c r="X37" i="1"/>
  <c r="X45" i="1"/>
  <c r="X57" i="1"/>
  <c r="X65" i="1"/>
  <c r="X73" i="1"/>
  <c r="X6" i="1"/>
  <c r="X60" i="1"/>
  <c r="X68" i="1"/>
  <c r="X76" i="1"/>
  <c r="X50" i="1"/>
  <c r="X69" i="1"/>
  <c r="X77" i="1"/>
  <c r="W8" i="3"/>
  <c r="W32" i="3"/>
  <c r="W60" i="3"/>
  <c r="W9" i="3"/>
  <c r="W33" i="3"/>
  <c r="W69" i="3"/>
  <c r="W10" i="3"/>
  <c r="W34" i="3"/>
  <c r="W62" i="3"/>
  <c r="W11" i="3"/>
  <c r="W35" i="3"/>
  <c r="W13" i="3"/>
  <c r="W29" i="3"/>
  <c r="W45" i="3"/>
  <c r="W57" i="3"/>
  <c r="W73" i="3"/>
  <c r="W6" i="3"/>
  <c r="W14" i="3"/>
  <c r="W22" i="3"/>
  <c r="W30" i="3"/>
  <c r="W38" i="3"/>
  <c r="W46" i="3"/>
  <c r="W58" i="3"/>
  <c r="W66" i="3"/>
  <c r="W74" i="3"/>
  <c r="W16" i="3"/>
  <c r="W40" i="3"/>
  <c r="W76" i="3"/>
  <c r="W17" i="3"/>
  <c r="W41" i="3"/>
  <c r="W61" i="3"/>
  <c r="W18" i="3"/>
  <c r="W51" i="3"/>
  <c r="W27" i="3"/>
  <c r="W21" i="3"/>
  <c r="W37" i="3"/>
  <c r="W65" i="3"/>
  <c r="W7" i="3"/>
  <c r="W15" i="3"/>
  <c r="W23" i="3"/>
  <c r="W31" i="3"/>
  <c r="W39" i="3"/>
  <c r="W47" i="3"/>
  <c r="W59" i="3"/>
  <c r="W67" i="3"/>
  <c r="W75" i="3"/>
  <c r="W24" i="3"/>
  <c r="W48" i="3"/>
  <c r="W68" i="3"/>
  <c r="W25" i="3"/>
  <c r="W50" i="3"/>
  <c r="W77" i="3"/>
  <c r="W26" i="3"/>
  <c r="W42" i="3"/>
  <c r="W70" i="3"/>
  <c r="W19" i="3"/>
  <c r="W43" i="3"/>
  <c r="W52" i="3"/>
  <c r="W63" i="3"/>
  <c r="W71" i="3"/>
  <c r="W12" i="3"/>
  <c r="W20" i="3"/>
  <c r="W28" i="3"/>
  <c r="W36" i="3"/>
  <c r="W44" i="3"/>
  <c r="W53" i="3"/>
  <c r="W64" i="3"/>
  <c r="W72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3" i="3"/>
  <c r="V52" i="3"/>
  <c r="V51" i="3"/>
  <c r="V50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49" i="3" l="1"/>
  <c r="W49" i="3"/>
  <c r="V54" i="3"/>
  <c r="W54" i="3"/>
  <c r="V55" i="3"/>
  <c r="W55" i="3"/>
  <c r="V56" i="3"/>
  <c r="W56" i="3"/>
  <c r="N54" i="1"/>
  <c r="R54" i="1" l="1"/>
  <c r="S54" i="1"/>
  <c r="X54" i="1"/>
  <c r="N56" i="1"/>
  <c r="N55" i="1"/>
  <c r="N49" i="1"/>
  <c r="R49" i="1" s="1"/>
  <c r="X55" i="1" l="1"/>
  <c r="R55" i="1"/>
  <c r="S55" i="1"/>
  <c r="X56" i="1"/>
  <c r="R56" i="1"/>
  <c r="S56" i="1"/>
  <c r="X49" i="1"/>
  <c r="Q77" i="1" l="1"/>
  <c r="Q76" i="1"/>
  <c r="Q75" i="1"/>
  <c r="Q74" i="1"/>
  <c r="Q73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4" i="1"/>
  <c r="Q53" i="1"/>
  <c r="Q52" i="1"/>
  <c r="Q51" i="1"/>
  <c r="Q50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49" i="1"/>
  <c r="Q55" i="1" l="1"/>
  <c r="Q56" i="1"/>
  <c r="Q72" i="1"/>
  <c r="Q58" i="3" l="1"/>
  <c r="Q76" i="3"/>
  <c r="Q69" i="3"/>
  <c r="Q24" i="3"/>
  <c r="Q9" i="3"/>
  <c r="Q72" i="3" l="1"/>
  <c r="Q6" i="1" l="1"/>
  <c r="Q54" i="3"/>
  <c r="Q77" i="3"/>
  <c r="Q75" i="3"/>
  <c r="Q74" i="3"/>
  <c r="Q73" i="3"/>
  <c r="Q71" i="3"/>
  <c r="Q70" i="3"/>
  <c r="Q68" i="3"/>
  <c r="Q67" i="3"/>
  <c r="Q66" i="3"/>
  <c r="Q65" i="3"/>
  <c r="Q64" i="3"/>
  <c r="Q63" i="3"/>
  <c r="Q62" i="3"/>
  <c r="Q61" i="3"/>
  <c r="Q60" i="3"/>
  <c r="Q59" i="3"/>
  <c r="Q57" i="3"/>
  <c r="Q56" i="3"/>
  <c r="Q55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8" i="3"/>
  <c r="Q7" i="3"/>
  <c r="Q6" i="3"/>
  <c r="U69" i="1" l="1"/>
  <c r="U68" i="1"/>
  <c r="U67" i="1"/>
  <c r="U66" i="1"/>
  <c r="U65" i="1"/>
  <c r="U64" i="1"/>
  <c r="U63" i="1"/>
  <c r="U62" i="1"/>
  <c r="U61" i="1"/>
  <c r="U60" i="1"/>
  <c r="U59" i="1"/>
  <c r="U58" i="1"/>
  <c r="U57" i="1"/>
  <c r="U53" i="1"/>
  <c r="U52" i="1"/>
  <c r="U50" i="1"/>
  <c r="U48" i="1"/>
  <c r="U47" i="1"/>
  <c r="U46" i="1"/>
  <c r="U45" i="1"/>
  <c r="U44" i="1"/>
  <c r="U43" i="1"/>
  <c r="U42" i="1"/>
  <c r="U41" i="1"/>
  <c r="U39" i="1"/>
  <c r="U38" i="1"/>
  <c r="U37" i="1"/>
  <c r="U36" i="1"/>
  <c r="U35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1" i="1"/>
  <c r="U9" i="1"/>
  <c r="U8" i="1"/>
  <c r="U7" i="1"/>
  <c r="U6" i="1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3" i="3"/>
  <c r="U52" i="3"/>
  <c r="U50" i="3"/>
  <c r="U48" i="3"/>
  <c r="U47" i="3"/>
  <c r="U46" i="3"/>
  <c r="U45" i="3"/>
  <c r="U44" i="3"/>
  <c r="U43" i="3"/>
  <c r="U42" i="3"/>
  <c r="U41" i="3"/>
  <c r="U39" i="3"/>
  <c r="U38" i="3"/>
  <c r="U37" i="3"/>
  <c r="U36" i="3"/>
  <c r="U35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1" i="3"/>
  <c r="U9" i="3"/>
  <c r="U8" i="3"/>
  <c r="U7" i="3"/>
  <c r="U6" i="3"/>
  <c r="O37" i="3" l="1"/>
  <c r="P55" i="3"/>
  <c r="P56" i="3"/>
  <c r="P69" i="3" l="1"/>
  <c r="P68" i="3"/>
  <c r="P67" i="3"/>
  <c r="P66" i="3"/>
  <c r="P65" i="3"/>
  <c r="P64" i="3"/>
  <c r="P63" i="3"/>
  <c r="P62" i="3"/>
  <c r="P61" i="3"/>
  <c r="P60" i="3"/>
  <c r="P59" i="3"/>
  <c r="P58" i="3"/>
  <c r="P57" i="3"/>
  <c r="P54" i="3"/>
  <c r="P53" i="3"/>
  <c r="P52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39" i="3"/>
  <c r="O39" i="3"/>
  <c r="P38" i="3"/>
  <c r="O38" i="3"/>
  <c r="P37" i="3"/>
  <c r="P36" i="3"/>
  <c r="O36" i="3"/>
  <c r="P35" i="3"/>
  <c r="O35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1" i="3"/>
  <c r="O11" i="3"/>
  <c r="P9" i="3"/>
  <c r="O9" i="3"/>
  <c r="P8" i="3"/>
  <c r="P7" i="3"/>
  <c r="P6" i="3"/>
  <c r="P56" i="1"/>
  <c r="P55" i="1"/>
  <c r="O9" i="1" l="1"/>
  <c r="O11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39" i="1"/>
  <c r="O38" i="1"/>
  <c r="O37" i="1"/>
  <c r="O36" i="1"/>
  <c r="O35" i="1"/>
  <c r="O50" i="1"/>
  <c r="O49" i="1"/>
  <c r="O48" i="1"/>
  <c r="O47" i="1"/>
  <c r="O46" i="1"/>
  <c r="O45" i="1"/>
  <c r="O44" i="1"/>
  <c r="O43" i="1"/>
  <c r="O42" i="1"/>
  <c r="O41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4" i="1"/>
  <c r="P53" i="1"/>
  <c r="P52" i="1"/>
  <c r="P50" i="1"/>
  <c r="P49" i="1"/>
  <c r="P48" i="1"/>
  <c r="P47" i="1"/>
  <c r="P46" i="1"/>
  <c r="P45" i="1"/>
  <c r="P44" i="1"/>
  <c r="P43" i="1"/>
  <c r="P42" i="1"/>
  <c r="P41" i="1"/>
  <c r="P39" i="1"/>
  <c r="P38" i="1"/>
  <c r="P37" i="1"/>
  <c r="P36" i="1"/>
  <c r="P35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1" i="1"/>
  <c r="P9" i="1"/>
  <c r="P8" i="1"/>
  <c r="P7" i="1"/>
  <c r="P6" i="1"/>
</calcChain>
</file>

<file path=xl/sharedStrings.xml><?xml version="1.0" encoding="utf-8"?>
<sst xmlns="http://schemas.openxmlformats.org/spreadsheetml/2006/main" count="208" uniqueCount="107">
  <si>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</si>
  <si>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</si>
  <si>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</si>
  <si>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</si>
  <si>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</si>
  <si>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</si>
  <si>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</si>
  <si>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</si>
  <si>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</si>
  <si>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</si>
  <si>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</si>
  <si>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</si>
  <si>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G 990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</si>
  <si>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</si>
  <si>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</si>
  <si>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</si>
  <si>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</si>
  <si>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</si>
  <si>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</si>
  <si>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</si>
  <si>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</si>
  <si>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</si>
  <si>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</si>
  <si>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</si>
  <si>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</si>
  <si>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</si>
  <si>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</si>
  <si>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</si>
  <si>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</si>
  <si>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Y 549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</si>
  <si>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</si>
  <si>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</si>
  <si>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</si>
  <si>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</si>
  <si>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</si>
  <si>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</si>
  <si>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</si>
  <si>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</si>
  <si>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</si>
  <si>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</si>
  <si>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</si>
  <si>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</si>
  <si>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</si>
  <si>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</si>
  <si>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</si>
  <si>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</si>
  <si>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</si>
  <si>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</si>
  <si>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</si>
  <si>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</si>
  <si>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HS2494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</si>
  <si>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</si>
  <si>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</si>
  <si>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</si>
  <si>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</si>
  <si>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</si>
  <si>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</si>
  <si>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</si>
  <si>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</si>
  <si>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</si>
  <si>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</si>
  <si>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</si>
  <si>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</si>
  <si>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</si>
  <si>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</si>
  <si>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</si>
  <si>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</si>
  <si>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H41-1941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</si>
  <si>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</si>
  <si>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</si>
  <si>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</si>
  <si>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</si>
  <si>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</si>
  <si>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</si>
  <si>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</si>
  <si>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</si>
  <si>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</si>
  <si>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</si>
  <si>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</si>
  <si>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</si>
  <si>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</si>
  <si>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</si>
  <si>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</si>
  <si>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</si>
  <si>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KAKTUS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</si>
  <si>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</si>
  <si>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</si>
  <si>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</si>
  <si>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</si>
  <si>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</si>
  <si>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</si>
  <si>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</si>
  <si>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</si>
  <si>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</si>
  <si>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</si>
  <si>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</si>
  <si>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</si>
  <si>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</si>
  <si>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160 R</t>
  </si>
  <si>
    <t>Constrained Adj - July 2015</t>
  </si>
  <si>
    <t>Free Adjustment - July 2015</t>
  </si>
  <si>
    <t>July - July Annual Subsidence (feet)</t>
  </si>
  <si>
    <t>Shorter Duration  (Calculation starts with first December occupation or first July occupation)</t>
  </si>
  <si>
    <t>Previous</t>
  </si>
  <si>
    <t>Free Adjustment X, Y, Z Control Point</t>
  </si>
  <si>
    <t>Constrained Adjustment X, Y, Z Control Point</t>
  </si>
  <si>
    <t>GPS observation point moved out of road for safety July 2014. Adjustment elevations modified to original monitoring point via levels (See below for deltas).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</si>
</sst>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34" borderId="0" xfId="0" applyFill="1"/>
    <xf numFmtId="0" fontId="0" fillId="34" borderId="11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2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/>
    <xf numFmtId="0" fontId="0" fillId="0" borderId="16" xfId="0" applyBorder="1" applyAlignment="1"/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tabSelected="1" workbookViewId="0">
      <pane ySplit="5" topLeftCell="A6" activePane="bottomLeft" state="frozen"/>
      <selection pane="bottomLeft" activeCell="X60" sqref="X60"/>
    </sheetView>
  </sheetViews>
  <sheetFormatPr defaultRowHeight="15" x14ac:dyDescent="0.25"/>
  <cols>
    <col min="1" max="1" width="9.140625" style="2"/>
    <col min="2" max="3" width="15.7109375" customWidth="1"/>
    <col min="4" max="4" width="9.42578125" bestFit="1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47" customWidth="1"/>
    <col min="14" max="14" width="10.7109375" style="54" customWidth="1"/>
    <col min="15" max="17" width="10.7109375" customWidth="1"/>
    <col min="18" max="18" width="10.7109375" style="13" customWidth="1"/>
    <col min="19" max="19" width="10.7109375" style="55" customWidth="1"/>
    <col min="20" max="20" width="10.7109375" style="49" customWidth="1"/>
    <col min="21" max="21" width="10.7109375" customWidth="1"/>
    <col min="22" max="22" width="10.7109375" style="47" customWidth="1"/>
    <col min="23" max="23" width="10.7109375" style="49" customWidth="1"/>
    <col min="24" max="24" width="10.7109375" style="8" customWidth="1"/>
    <col min="25" max="28" width="9.28515625" style="9" customWidth="1"/>
    <col min="29" max="29" width="14" style="8" customWidth="1"/>
  </cols>
  <sheetData>
    <row r="1" spans="1:29" s="22" customFormat="1" ht="18.75" x14ac:dyDescent="0.3">
      <c r="A1" s="83" t="s">
        <v>88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W1" s="49"/>
      <c r="X1" s="8"/>
      <c r="Y1" s="9"/>
      <c r="Z1" s="9"/>
      <c r="AA1" s="9"/>
      <c r="AB1" s="9"/>
      <c r="AC1" s="8"/>
    </row>
    <row r="2" spans="1:29" s="22" customFormat="1" ht="18.75" x14ac:dyDescent="0.3">
      <c r="A2" s="83" t="s">
        <v>87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49"/>
      <c r="X2" s="8"/>
      <c r="Y2" s="9"/>
      <c r="Z2" s="9"/>
      <c r="AA2" s="9"/>
      <c r="AB2" s="9"/>
      <c r="AC2" s="8"/>
    </row>
    <row r="3" spans="1:29" s="22" customFormat="1" x14ac:dyDescent="0.25">
      <c r="A3" s="25"/>
      <c r="B3" s="87" t="s">
        <v>100</v>
      </c>
      <c r="C3" s="87"/>
      <c r="D3" s="87"/>
      <c r="E3" s="28"/>
      <c r="F3" s="84"/>
      <c r="G3" s="84"/>
      <c r="H3" s="84"/>
      <c r="I3" s="84"/>
      <c r="J3" s="84"/>
      <c r="K3" s="84"/>
      <c r="L3" s="84"/>
      <c r="M3" s="44"/>
      <c r="N3" s="51"/>
      <c r="O3" s="91" t="s">
        <v>92</v>
      </c>
      <c r="P3" s="88"/>
      <c r="Q3" s="88"/>
      <c r="R3" s="88"/>
      <c r="S3" s="92"/>
      <c r="T3" s="88" t="s">
        <v>101</v>
      </c>
      <c r="U3" s="88"/>
      <c r="V3" s="89"/>
      <c r="W3" s="90"/>
      <c r="X3" s="45" t="s">
        <v>103</v>
      </c>
      <c r="Y3" s="9"/>
      <c r="Z3" s="9"/>
      <c r="AA3" s="9"/>
      <c r="AB3" s="9"/>
      <c r="AC3" s="8"/>
    </row>
    <row r="4" spans="1:29" x14ac:dyDescent="0.25">
      <c r="A4" s="42"/>
      <c r="B4" s="85" t="s">
        <v>90</v>
      </c>
      <c r="C4" s="86"/>
      <c r="D4" s="27" t="s">
        <v>89</v>
      </c>
      <c r="E4" s="28"/>
      <c r="F4" s="91" t="s">
        <v>91</v>
      </c>
      <c r="G4" s="88"/>
      <c r="H4" s="88"/>
      <c r="I4" s="88"/>
      <c r="J4" s="88"/>
      <c r="K4" s="88"/>
      <c r="L4" s="88"/>
      <c r="M4" s="88"/>
      <c r="N4" s="92"/>
      <c r="O4" s="53">
        <v>40878</v>
      </c>
      <c r="P4" s="36">
        <v>41244</v>
      </c>
      <c r="Q4" s="37">
        <v>41609</v>
      </c>
      <c r="R4" s="37">
        <v>41974</v>
      </c>
      <c r="S4" s="61">
        <v>40878</v>
      </c>
      <c r="T4" s="5">
        <v>41091</v>
      </c>
      <c r="U4" s="5">
        <v>41456</v>
      </c>
      <c r="V4" s="5">
        <v>41821</v>
      </c>
      <c r="W4" s="5">
        <v>41091</v>
      </c>
      <c r="X4" s="5">
        <v>42186</v>
      </c>
      <c r="Y4"/>
      <c r="Z4"/>
      <c r="AA4"/>
      <c r="AB4"/>
      <c r="AC4"/>
    </row>
    <row r="5" spans="1:29" x14ac:dyDescent="0.25">
      <c r="A5" s="24" t="s">
        <v>58</v>
      </c>
      <c r="B5" s="24" t="s">
        <v>59</v>
      </c>
      <c r="C5" s="26" t="s">
        <v>60</v>
      </c>
      <c r="D5" s="23" t="s">
        <v>61</v>
      </c>
      <c r="E5" s="3" t="s">
        <v>62</v>
      </c>
      <c r="F5" s="52">
        <v>40878</v>
      </c>
      <c r="G5" s="61">
        <v>41091</v>
      </c>
      <c r="H5" s="61">
        <v>41244</v>
      </c>
      <c r="I5" s="61">
        <v>41456</v>
      </c>
      <c r="J5" s="61">
        <v>41609</v>
      </c>
      <c r="K5" s="61">
        <v>41821</v>
      </c>
      <c r="L5" s="61">
        <v>41974</v>
      </c>
      <c r="M5" s="61">
        <v>42186</v>
      </c>
      <c r="N5" s="37">
        <v>42339</v>
      </c>
      <c r="O5" s="29">
        <v>41244</v>
      </c>
      <c r="P5" s="29">
        <v>41609</v>
      </c>
      <c r="Q5" s="29">
        <v>41974</v>
      </c>
      <c r="R5" s="29">
        <v>42339</v>
      </c>
      <c r="S5" s="56">
        <v>42339</v>
      </c>
      <c r="T5" s="29">
        <v>41456</v>
      </c>
      <c r="U5" s="29">
        <v>41821</v>
      </c>
      <c r="V5" s="29">
        <v>42186</v>
      </c>
      <c r="W5" s="29">
        <v>42186</v>
      </c>
      <c r="X5" s="29">
        <v>42339</v>
      </c>
      <c r="Y5"/>
      <c r="Z5"/>
      <c r="AA5"/>
      <c r="AB5"/>
      <c r="AC5"/>
    </row>
    <row r="6" spans="1:29" x14ac:dyDescent="0.25">
      <c r="A6" s="3">
        <v>29</v>
      </c>
      <c r="B6" s="74">
        <v>2255715.35</v>
      </c>
      <c r="C6" s="74">
        <v>6232765.3399999999</v>
      </c>
      <c r="D6" s="74">
        <v>278.238</v>
      </c>
      <c r="E6" s="6" t="s">
        <v>0</v>
      </c>
      <c r="F6" s="30"/>
      <c r="G6" s="30">
        <v>279.42200000000003</v>
      </c>
      <c r="H6" s="30">
        <v>279.26499999999999</v>
      </c>
      <c r="I6" s="30">
        <v>279.24599999999998</v>
      </c>
      <c r="J6" s="30">
        <v>278.84500000000003</v>
      </c>
      <c r="K6" s="30">
        <v>278.726</v>
      </c>
      <c r="L6" s="30">
        <v>278.589</v>
      </c>
      <c r="M6" s="60">
        <v>278.48599999999999</v>
      </c>
      <c r="N6" s="78">
        <f>D6</f>
        <v>278.238</v>
      </c>
      <c r="O6" s="31"/>
      <c r="P6" s="30">
        <f>J6-H6</f>
        <v>-0.41999999999995907</v>
      </c>
      <c r="Q6" s="32">
        <f>L6-J6</f>
        <v>-0.25600000000002865</v>
      </c>
      <c r="R6" s="59">
        <f>N6-L6</f>
        <v>-0.35099999999999909</v>
      </c>
      <c r="S6" s="58">
        <f>(N6-H6)/3</f>
        <v>-0.34233333333332894</v>
      </c>
      <c r="T6" s="50">
        <f>I6-G6</f>
        <v>-0.17600000000004457</v>
      </c>
      <c r="U6" s="32">
        <f>K6-I6</f>
        <v>-0.51999999999998181</v>
      </c>
      <c r="V6" s="32">
        <f>M6-K6</f>
        <v>-0.24000000000000909</v>
      </c>
      <c r="W6" s="32">
        <f>(M6-G6)/3</f>
        <v>-0.31200000000001182</v>
      </c>
      <c r="X6" s="32">
        <f>N6-M6</f>
        <v>-0.24799999999999045</v>
      </c>
      <c r="Y6"/>
      <c r="Z6"/>
      <c r="AA6"/>
      <c r="AB6"/>
      <c r="AC6"/>
    </row>
    <row r="7" spans="1:29" x14ac:dyDescent="0.25">
      <c r="A7" s="3">
        <v>62</v>
      </c>
      <c r="B7" s="74">
        <v>2138252.6230000001</v>
      </c>
      <c r="C7" s="74">
        <v>6339533.0159999998</v>
      </c>
      <c r="D7" s="74">
        <v>288.904</v>
      </c>
      <c r="E7" s="6" t="s">
        <v>1</v>
      </c>
      <c r="F7" s="30"/>
      <c r="G7" s="30">
        <v>289.17399999999998</v>
      </c>
      <c r="H7" s="30">
        <v>288.97800000000001</v>
      </c>
      <c r="I7" s="30">
        <v>289.06900000000002</v>
      </c>
      <c r="J7" s="30">
        <v>288.74599999999998</v>
      </c>
      <c r="K7" s="30">
        <v>288.87200000000001</v>
      </c>
      <c r="L7" s="30">
        <v>288.82400000000001</v>
      </c>
      <c r="M7" s="60">
        <v>289.02800000000002</v>
      </c>
      <c r="N7" s="78">
        <f t="shared" ref="N7:N70" si="0">D7</f>
        <v>288.904</v>
      </c>
      <c r="O7" s="31"/>
      <c r="P7" s="30">
        <f>J7-H7</f>
        <v>-0.23200000000002774</v>
      </c>
      <c r="Q7" s="32">
        <f t="shared" ref="Q7:Q70" si="1">L7-J7</f>
        <v>7.8000000000031378E-2</v>
      </c>
      <c r="R7" s="59">
        <f t="shared" ref="R7:R70" si="2">N7-L7</f>
        <v>7.9999999999984084E-2</v>
      </c>
      <c r="S7" s="58">
        <f t="shared" ref="S7:S8" si="3">(N7-H7)/3</f>
        <v>-2.4666666666670761E-2</v>
      </c>
      <c r="T7" s="50">
        <f t="shared" ref="T7:T69" si="4">I7-G7</f>
        <v>-0.10499999999996135</v>
      </c>
      <c r="U7" s="32">
        <f>K7-I7</f>
        <v>-0.19700000000000273</v>
      </c>
      <c r="V7" s="32">
        <f t="shared" ref="V7:V70" si="5">M7-K7</f>
        <v>0.15600000000000591</v>
      </c>
      <c r="W7" s="32">
        <f t="shared" ref="W7:W9" si="6">(M7-G7)/3</f>
        <v>-4.8666666666652723E-2</v>
      </c>
      <c r="X7" s="59">
        <f t="shared" ref="X7:X70" si="7">N7-M7</f>
        <v>-0.12400000000002365</v>
      </c>
      <c r="Y7"/>
      <c r="Z7"/>
      <c r="AA7"/>
      <c r="AB7"/>
      <c r="AC7"/>
    </row>
    <row r="8" spans="1:29" x14ac:dyDescent="0.25">
      <c r="A8" s="3">
        <v>63</v>
      </c>
      <c r="B8" s="74">
        <v>2068328.4569999999</v>
      </c>
      <c r="C8" s="74">
        <v>6163767.9060000004</v>
      </c>
      <c r="D8" s="74">
        <v>328.80500000000001</v>
      </c>
      <c r="E8" s="6" t="s">
        <v>52</v>
      </c>
      <c r="F8" s="30"/>
      <c r="G8" s="30">
        <v>330.108</v>
      </c>
      <c r="H8" s="30">
        <v>330.06200000000001</v>
      </c>
      <c r="I8" s="30">
        <v>329.892</v>
      </c>
      <c r="J8" s="30">
        <v>329.53800000000001</v>
      </c>
      <c r="K8" s="30">
        <v>329.02499999999998</v>
      </c>
      <c r="L8" s="30">
        <v>329.14800000000002</v>
      </c>
      <c r="M8" s="60">
        <v>328.9</v>
      </c>
      <c r="N8" s="78">
        <f t="shared" si="0"/>
        <v>328.80500000000001</v>
      </c>
      <c r="O8" s="31"/>
      <c r="P8" s="30">
        <f t="shared" ref="P8:P9" si="8">J8-H8</f>
        <v>-0.52400000000000091</v>
      </c>
      <c r="Q8" s="32">
        <f t="shared" si="1"/>
        <v>-0.38999999999998636</v>
      </c>
      <c r="R8" s="59">
        <f t="shared" si="2"/>
        <v>-0.34300000000001774</v>
      </c>
      <c r="S8" s="58">
        <f t="shared" si="3"/>
        <v>-0.41900000000000165</v>
      </c>
      <c r="T8" s="50">
        <f t="shared" si="4"/>
        <v>-0.21600000000000819</v>
      </c>
      <c r="U8" s="32">
        <f>K8-I8</f>
        <v>-0.86700000000001864</v>
      </c>
      <c r="V8" s="32">
        <f t="shared" si="5"/>
        <v>-0.125</v>
      </c>
      <c r="W8" s="32">
        <f t="shared" si="6"/>
        <v>-0.40266666666667561</v>
      </c>
      <c r="X8" s="59">
        <f t="shared" si="7"/>
        <v>-9.4999999999970441E-2</v>
      </c>
      <c r="Y8"/>
      <c r="Z8"/>
      <c r="AA8"/>
      <c r="AB8"/>
      <c r="AC8"/>
    </row>
    <row r="9" spans="1:29" x14ac:dyDescent="0.25">
      <c r="A9" s="3">
        <v>101</v>
      </c>
      <c r="B9" s="74">
        <v>2213141.2259999998</v>
      </c>
      <c r="C9" s="74">
        <v>6133281.3770000003</v>
      </c>
      <c r="D9" s="74">
        <v>140.999</v>
      </c>
      <c r="E9" s="6" t="s">
        <v>64</v>
      </c>
      <c r="F9" s="30">
        <v>141.89400000000001</v>
      </c>
      <c r="G9" s="30">
        <v>141.75299999999999</v>
      </c>
      <c r="H9" s="30">
        <v>141.78399999999999</v>
      </c>
      <c r="I9" s="30">
        <v>141.66800000000001</v>
      </c>
      <c r="J9" s="30">
        <v>141.39400000000001</v>
      </c>
      <c r="K9" s="30">
        <v>141.35400000000001</v>
      </c>
      <c r="L9" s="30">
        <v>141.36799999999999</v>
      </c>
      <c r="M9" s="60">
        <v>141.19399999999999</v>
      </c>
      <c r="N9" s="57">
        <f t="shared" si="0"/>
        <v>140.999</v>
      </c>
      <c r="O9" s="30">
        <f>H9-F9</f>
        <v>-0.11000000000001364</v>
      </c>
      <c r="P9" s="30">
        <f t="shared" si="8"/>
        <v>-0.38999999999998636</v>
      </c>
      <c r="Q9" s="32">
        <f t="shared" si="1"/>
        <v>-2.6000000000010459E-2</v>
      </c>
      <c r="R9" s="59">
        <f t="shared" si="2"/>
        <v>-0.36899999999999977</v>
      </c>
      <c r="S9" s="57">
        <f>(N9-F9)/4</f>
        <v>-0.22375000000000256</v>
      </c>
      <c r="T9" s="50">
        <f t="shared" si="4"/>
        <v>-8.4999999999979536E-2</v>
      </c>
      <c r="U9" s="32">
        <f>K9-I9</f>
        <v>-0.31399999999999295</v>
      </c>
      <c r="V9" s="32">
        <f t="shared" si="5"/>
        <v>-0.16000000000002501</v>
      </c>
      <c r="W9" s="32">
        <f t="shared" si="6"/>
        <v>-0.18633333333333249</v>
      </c>
      <c r="X9" s="59">
        <f t="shared" si="7"/>
        <v>-0.19499999999999318</v>
      </c>
      <c r="Y9"/>
      <c r="Z9"/>
      <c r="AA9"/>
      <c r="AB9"/>
      <c r="AC9"/>
    </row>
    <row r="10" spans="1:29" x14ac:dyDescent="0.25">
      <c r="A10" s="3">
        <v>108</v>
      </c>
      <c r="B10" s="74">
        <v>2342536.736</v>
      </c>
      <c r="C10" s="74">
        <v>6022775.6969999997</v>
      </c>
      <c r="D10" s="74">
        <v>78.739999999999995</v>
      </c>
      <c r="E10" s="6" t="s">
        <v>2</v>
      </c>
      <c r="F10" s="30">
        <v>79.126000000000005</v>
      </c>
      <c r="G10" s="30"/>
      <c r="H10" s="30"/>
      <c r="I10" s="30"/>
      <c r="J10" s="30">
        <v>78.941999999999993</v>
      </c>
      <c r="K10" s="30">
        <v>79.093000000000004</v>
      </c>
      <c r="L10" s="30">
        <v>78.95</v>
      </c>
      <c r="M10" s="60">
        <v>78.831999999999994</v>
      </c>
      <c r="N10" s="57">
        <f t="shared" si="0"/>
        <v>78.739999999999995</v>
      </c>
      <c r="O10" s="30"/>
      <c r="P10" s="30"/>
      <c r="Q10" s="32">
        <f t="shared" si="1"/>
        <v>8.0000000000097771E-3</v>
      </c>
      <c r="R10" s="59">
        <f t="shared" si="2"/>
        <v>-0.21000000000000796</v>
      </c>
      <c r="S10" s="74">
        <f>(N10-F10)/4</f>
        <v>-9.6500000000002473E-2</v>
      </c>
      <c r="T10" s="50"/>
      <c r="U10" s="31"/>
      <c r="V10" s="32">
        <f t="shared" si="5"/>
        <v>-0.26100000000000989</v>
      </c>
      <c r="W10" s="31">
        <f>M10-K10</f>
        <v>-0.26100000000000989</v>
      </c>
      <c r="X10" s="59">
        <f t="shared" si="7"/>
        <v>-9.1999999999998749E-2</v>
      </c>
      <c r="Y10"/>
      <c r="Z10"/>
      <c r="AA10"/>
      <c r="AB10"/>
      <c r="AC10"/>
    </row>
    <row r="11" spans="1:29" x14ac:dyDescent="0.25">
      <c r="A11" s="3">
        <v>119</v>
      </c>
      <c r="B11" s="74">
        <v>2420921.5320000001</v>
      </c>
      <c r="C11" s="74">
        <v>6035543.1940000001</v>
      </c>
      <c r="D11" s="74">
        <v>111.057</v>
      </c>
      <c r="E11" s="4">
        <v>109.28</v>
      </c>
      <c r="F11" s="30">
        <v>111.229</v>
      </c>
      <c r="G11" s="30">
        <v>111.089</v>
      </c>
      <c r="H11" s="30">
        <v>111.136</v>
      </c>
      <c r="I11" s="30">
        <v>111.008</v>
      </c>
      <c r="J11" s="30">
        <v>110.94</v>
      </c>
      <c r="K11" s="30">
        <v>111.16800000000001</v>
      </c>
      <c r="L11" s="30">
        <v>111.16</v>
      </c>
      <c r="M11" s="60">
        <v>111.098</v>
      </c>
      <c r="N11" s="57">
        <f t="shared" si="0"/>
        <v>111.057</v>
      </c>
      <c r="O11" s="30">
        <f>H11-F11</f>
        <v>-9.3000000000003524E-2</v>
      </c>
      <c r="P11" s="30">
        <f>J11-H11</f>
        <v>-0.19599999999999795</v>
      </c>
      <c r="Q11" s="32">
        <f t="shared" si="1"/>
        <v>0.21999999999999886</v>
      </c>
      <c r="R11" s="59">
        <f t="shared" si="2"/>
        <v>-0.10299999999999443</v>
      </c>
      <c r="S11" s="57">
        <f>(N11-F11)/4</f>
        <v>-4.2999999999999261E-2</v>
      </c>
      <c r="T11" s="50">
        <f t="shared" si="4"/>
        <v>-8.100000000000307E-2</v>
      </c>
      <c r="U11" s="32">
        <f>K11-I11</f>
        <v>0.1600000000000108</v>
      </c>
      <c r="V11" s="32">
        <f t="shared" si="5"/>
        <v>-7.000000000000739E-2</v>
      </c>
      <c r="W11" s="32">
        <f>(M11-G11)/3</f>
        <v>3.0000000000001137E-3</v>
      </c>
      <c r="X11" s="59">
        <f t="shared" si="7"/>
        <v>-4.0999999999996817E-2</v>
      </c>
      <c r="Y11"/>
      <c r="Z11"/>
      <c r="AA11"/>
      <c r="AB11"/>
      <c r="AC11"/>
    </row>
    <row r="12" spans="1:29" x14ac:dyDescent="0.25">
      <c r="A12" s="3">
        <v>120</v>
      </c>
      <c r="B12" s="74">
        <v>2246626.1189999999</v>
      </c>
      <c r="C12" s="74">
        <v>6356803.6399999997</v>
      </c>
      <c r="D12" s="74">
        <v>606.78099999999995</v>
      </c>
      <c r="E12" s="4">
        <v>604.16399999999999</v>
      </c>
      <c r="F12" s="30">
        <v>606.82899999999995</v>
      </c>
      <c r="G12" s="30"/>
      <c r="H12" s="30"/>
      <c r="I12" s="30"/>
      <c r="J12" s="30">
        <v>606.55999999999995</v>
      </c>
      <c r="K12" s="30">
        <v>606.74099999999999</v>
      </c>
      <c r="L12" s="30">
        <v>606.58000000000004</v>
      </c>
      <c r="M12" s="60">
        <v>606.94100000000003</v>
      </c>
      <c r="N12" s="57">
        <f t="shared" si="0"/>
        <v>606.78099999999995</v>
      </c>
      <c r="O12" s="30"/>
      <c r="P12" s="30"/>
      <c r="Q12" s="32">
        <f t="shared" si="1"/>
        <v>2.0000000000095497E-2</v>
      </c>
      <c r="R12" s="59">
        <f t="shared" si="2"/>
        <v>0.20099999999990814</v>
      </c>
      <c r="S12" s="74">
        <f>(N12-F12)/4</f>
        <v>-1.2000000000000455E-2</v>
      </c>
      <c r="T12" s="50"/>
      <c r="U12" s="31"/>
      <c r="V12" s="32">
        <f t="shared" si="5"/>
        <v>0.20000000000004547</v>
      </c>
      <c r="W12" s="31">
        <f>M12-K12</f>
        <v>0.20000000000004547</v>
      </c>
      <c r="X12" s="59">
        <f t="shared" si="7"/>
        <v>-0.16000000000008185</v>
      </c>
      <c r="Y12"/>
      <c r="Z12"/>
      <c r="AA12"/>
      <c r="AB12"/>
      <c r="AC12"/>
    </row>
    <row r="13" spans="1:29" x14ac:dyDescent="0.25">
      <c r="A13" s="3">
        <v>121</v>
      </c>
      <c r="B13" s="74">
        <v>2244410.2149999999</v>
      </c>
      <c r="C13" s="74">
        <v>6123306.2450000001</v>
      </c>
      <c r="D13" s="74">
        <v>128.18299999999999</v>
      </c>
      <c r="E13" s="4" t="s">
        <v>3</v>
      </c>
      <c r="F13" s="30">
        <v>129.83199999999999</v>
      </c>
      <c r="G13" s="30">
        <v>129.59200000000001</v>
      </c>
      <c r="H13" s="30">
        <v>129.45099999999999</v>
      </c>
      <c r="I13" s="30">
        <v>129.18199999999999</v>
      </c>
      <c r="J13" s="30">
        <v>128.85</v>
      </c>
      <c r="K13" s="30">
        <v>128.72800000000001</v>
      </c>
      <c r="L13" s="30">
        <v>128.69800000000001</v>
      </c>
      <c r="M13" s="60">
        <v>128.434</v>
      </c>
      <c r="N13" s="57">
        <f t="shared" si="0"/>
        <v>128.18299999999999</v>
      </c>
      <c r="O13" s="30">
        <f t="shared" ref="O13:O33" si="9">H13-F13</f>
        <v>-0.38100000000000023</v>
      </c>
      <c r="P13" s="30">
        <f>J13-H13</f>
        <v>-0.60099999999999909</v>
      </c>
      <c r="Q13" s="32">
        <f t="shared" si="1"/>
        <v>-0.15199999999998681</v>
      </c>
      <c r="R13" s="59">
        <f t="shared" si="2"/>
        <v>-0.51500000000001478</v>
      </c>
      <c r="S13" s="57">
        <f t="shared" ref="S13:S33" si="10">(N13-F13)/4</f>
        <v>-0.41225000000000023</v>
      </c>
      <c r="T13" s="50">
        <f t="shared" si="4"/>
        <v>-0.41000000000002501</v>
      </c>
      <c r="U13" s="32">
        <f t="shared" ref="U13:U33" si="11">K13-I13</f>
        <v>-0.45399999999997931</v>
      </c>
      <c r="V13" s="32">
        <f t="shared" si="5"/>
        <v>-0.29400000000001114</v>
      </c>
      <c r="W13" s="32">
        <f t="shared" ref="W13:W33" si="12">(M13-G13)/3</f>
        <v>-0.38600000000000517</v>
      </c>
      <c r="X13" s="59">
        <f t="shared" si="7"/>
        <v>-0.25100000000000477</v>
      </c>
      <c r="Y13"/>
      <c r="Z13"/>
      <c r="AA13"/>
      <c r="AB13"/>
      <c r="AC13"/>
    </row>
    <row r="14" spans="1:29" x14ac:dyDescent="0.25">
      <c r="A14" s="3">
        <v>122</v>
      </c>
      <c r="B14" s="74">
        <v>2166402.7340000002</v>
      </c>
      <c r="C14" s="74">
        <v>6153888.6140000001</v>
      </c>
      <c r="D14" s="74">
        <v>167.49299999999999</v>
      </c>
      <c r="E14" s="6" t="s">
        <v>4</v>
      </c>
      <c r="F14" s="30">
        <v>168.126</v>
      </c>
      <c r="G14" s="30">
        <v>168.03</v>
      </c>
      <c r="H14" s="30">
        <v>168.06</v>
      </c>
      <c r="I14" s="30">
        <v>168.03</v>
      </c>
      <c r="J14" s="30">
        <v>167.744</v>
      </c>
      <c r="K14" s="30">
        <v>167.715</v>
      </c>
      <c r="L14" s="30">
        <v>167.78899999999999</v>
      </c>
      <c r="M14" s="60">
        <v>167.679</v>
      </c>
      <c r="N14" s="57">
        <f t="shared" si="0"/>
        <v>167.49299999999999</v>
      </c>
      <c r="O14" s="30">
        <f t="shared" si="9"/>
        <v>-6.6000000000002501E-2</v>
      </c>
      <c r="P14" s="30">
        <f t="shared" ref="P14:P33" si="13">J14-H14</f>
        <v>-0.3160000000000025</v>
      </c>
      <c r="Q14" s="32">
        <f t="shared" si="1"/>
        <v>4.4999999999987494E-2</v>
      </c>
      <c r="R14" s="59">
        <f t="shared" si="2"/>
        <v>-0.29599999999999227</v>
      </c>
      <c r="S14" s="57">
        <f t="shared" si="10"/>
        <v>-0.15825000000000244</v>
      </c>
      <c r="T14" s="50">
        <f t="shared" si="4"/>
        <v>0</v>
      </c>
      <c r="U14" s="32">
        <f t="shared" si="11"/>
        <v>-0.31499999999999773</v>
      </c>
      <c r="V14" s="32">
        <f t="shared" si="5"/>
        <v>-3.6000000000001364E-2</v>
      </c>
      <c r="W14" s="32">
        <f t="shared" si="12"/>
        <v>-0.1169999999999997</v>
      </c>
      <c r="X14" s="59">
        <f t="shared" si="7"/>
        <v>-0.18600000000000705</v>
      </c>
      <c r="Y14"/>
      <c r="Z14"/>
      <c r="AA14"/>
      <c r="AB14"/>
      <c r="AC14"/>
    </row>
    <row r="15" spans="1:29" x14ac:dyDescent="0.25">
      <c r="A15" s="3">
        <v>123</v>
      </c>
      <c r="B15" s="74">
        <v>2232691.2069999999</v>
      </c>
      <c r="C15" s="74">
        <v>6167201.6050000004</v>
      </c>
      <c r="D15" s="74">
        <v>160.91</v>
      </c>
      <c r="E15" s="6" t="s">
        <v>5</v>
      </c>
      <c r="F15" s="30">
        <v>162.755</v>
      </c>
      <c r="G15" s="30">
        <v>162.523</v>
      </c>
      <c r="H15" s="30">
        <v>162.411</v>
      </c>
      <c r="I15" s="30">
        <v>162.28</v>
      </c>
      <c r="J15" s="30">
        <v>161.75899999999999</v>
      </c>
      <c r="K15" s="30">
        <v>161.65700000000001</v>
      </c>
      <c r="L15" s="30">
        <v>161.57599999999999</v>
      </c>
      <c r="M15" s="60">
        <v>161.245</v>
      </c>
      <c r="N15" s="57">
        <f t="shared" si="0"/>
        <v>160.91</v>
      </c>
      <c r="O15" s="30">
        <f t="shared" si="9"/>
        <v>-0.34399999999999409</v>
      </c>
      <c r="P15" s="30">
        <f t="shared" si="13"/>
        <v>-0.65200000000001523</v>
      </c>
      <c r="Q15" s="32">
        <f t="shared" si="1"/>
        <v>-0.18299999999999272</v>
      </c>
      <c r="R15" s="59">
        <f t="shared" si="2"/>
        <v>-0.66599999999999682</v>
      </c>
      <c r="S15" s="57">
        <f t="shared" si="10"/>
        <v>-0.46124999999999972</v>
      </c>
      <c r="T15" s="50">
        <f t="shared" si="4"/>
        <v>-0.242999999999995</v>
      </c>
      <c r="U15" s="32">
        <f t="shared" si="11"/>
        <v>-0.62299999999999045</v>
      </c>
      <c r="V15" s="32">
        <f t="shared" si="5"/>
        <v>-0.41200000000000614</v>
      </c>
      <c r="W15" s="32">
        <f t="shared" si="12"/>
        <v>-0.42599999999999721</v>
      </c>
      <c r="X15" s="59">
        <f t="shared" si="7"/>
        <v>-0.33500000000000796</v>
      </c>
      <c r="Y15"/>
      <c r="Z15"/>
      <c r="AA15"/>
      <c r="AB15"/>
      <c r="AC15"/>
    </row>
    <row r="16" spans="1:29" x14ac:dyDescent="0.25">
      <c r="A16" s="3">
        <v>124</v>
      </c>
      <c r="B16" s="74">
        <v>2280839.145</v>
      </c>
      <c r="C16" s="74">
        <v>6138903.2649999997</v>
      </c>
      <c r="D16" s="74">
        <v>147.202</v>
      </c>
      <c r="E16" s="6" t="s">
        <v>6</v>
      </c>
      <c r="F16" s="30">
        <v>149.62299999999999</v>
      </c>
      <c r="G16" s="30">
        <v>149.416</v>
      </c>
      <c r="H16" s="30">
        <v>149.36600000000001</v>
      </c>
      <c r="I16" s="30">
        <v>148.99</v>
      </c>
      <c r="J16" s="30">
        <v>148.584</v>
      </c>
      <c r="K16" s="30">
        <v>148.25700000000001</v>
      </c>
      <c r="L16" s="30">
        <v>148.131</v>
      </c>
      <c r="M16" s="60">
        <v>147.46299999999999</v>
      </c>
      <c r="N16" s="57">
        <f t="shared" si="0"/>
        <v>147.202</v>
      </c>
      <c r="O16" s="30">
        <f t="shared" si="9"/>
        <v>-0.25699999999997658</v>
      </c>
      <c r="P16" s="30">
        <f t="shared" si="13"/>
        <v>-0.78200000000001069</v>
      </c>
      <c r="Q16" s="32">
        <f t="shared" si="1"/>
        <v>-0.45300000000000296</v>
      </c>
      <c r="R16" s="59">
        <f t="shared" si="2"/>
        <v>-0.92900000000000205</v>
      </c>
      <c r="S16" s="57">
        <f t="shared" si="10"/>
        <v>-0.60524999999999807</v>
      </c>
      <c r="T16" s="50">
        <f t="shared" si="4"/>
        <v>-0.42599999999998772</v>
      </c>
      <c r="U16" s="32">
        <f t="shared" si="11"/>
        <v>-0.73300000000000409</v>
      </c>
      <c r="V16" s="32">
        <f t="shared" si="5"/>
        <v>-0.79400000000001114</v>
      </c>
      <c r="W16" s="32">
        <f t="shared" si="12"/>
        <v>-0.65100000000000102</v>
      </c>
      <c r="X16" s="59">
        <f t="shared" si="7"/>
        <v>-0.26099999999999568</v>
      </c>
      <c r="Y16"/>
      <c r="Z16"/>
      <c r="AA16"/>
      <c r="AB16"/>
      <c r="AC16"/>
    </row>
    <row r="17" spans="1:29" x14ac:dyDescent="0.25">
      <c r="A17" s="3">
        <v>125</v>
      </c>
      <c r="B17" s="74">
        <v>2185890.247</v>
      </c>
      <c r="C17" s="74">
        <v>6122120.0599999996</v>
      </c>
      <c r="D17" s="74">
        <v>183.68600000000001</v>
      </c>
      <c r="E17" s="6" t="s">
        <v>7</v>
      </c>
      <c r="F17" s="30">
        <v>184.28700000000001</v>
      </c>
      <c r="G17" s="30">
        <v>184.16200000000001</v>
      </c>
      <c r="H17" s="30">
        <v>184.179</v>
      </c>
      <c r="I17" s="30">
        <v>184.15100000000001</v>
      </c>
      <c r="J17" s="30">
        <v>183.87200000000001</v>
      </c>
      <c r="K17" s="30">
        <v>183.87100000000001</v>
      </c>
      <c r="L17" s="30">
        <v>183.95</v>
      </c>
      <c r="M17" s="60">
        <v>183.84399999999999</v>
      </c>
      <c r="N17" s="57">
        <f t="shared" si="0"/>
        <v>183.68600000000001</v>
      </c>
      <c r="O17" s="30">
        <f t="shared" si="9"/>
        <v>-0.10800000000000409</v>
      </c>
      <c r="P17" s="30">
        <f t="shared" si="13"/>
        <v>-0.30699999999998795</v>
      </c>
      <c r="Q17" s="32">
        <f t="shared" si="1"/>
        <v>7.7999999999974534E-2</v>
      </c>
      <c r="R17" s="59">
        <f t="shared" si="2"/>
        <v>-0.26399999999998158</v>
      </c>
      <c r="S17" s="57">
        <f t="shared" si="10"/>
        <v>-0.15024999999999977</v>
      </c>
      <c r="T17" s="50">
        <f t="shared" si="4"/>
        <v>-1.099999999999568E-2</v>
      </c>
      <c r="U17" s="32">
        <f t="shared" si="11"/>
        <v>-0.28000000000000114</v>
      </c>
      <c r="V17" s="32">
        <f t="shared" si="5"/>
        <v>-2.7000000000015234E-2</v>
      </c>
      <c r="W17" s="32">
        <f t="shared" si="12"/>
        <v>-0.10600000000000402</v>
      </c>
      <c r="X17" s="59">
        <f t="shared" si="7"/>
        <v>-0.15799999999998704</v>
      </c>
      <c r="Y17"/>
      <c r="Z17"/>
      <c r="AA17"/>
      <c r="AB17"/>
      <c r="AC17"/>
    </row>
    <row r="18" spans="1:29" x14ac:dyDescent="0.25">
      <c r="A18" s="3">
        <v>126</v>
      </c>
      <c r="B18" s="74">
        <v>2355392.9139999999</v>
      </c>
      <c r="C18" s="74">
        <v>6132094.6940000001</v>
      </c>
      <c r="D18" s="74">
        <v>167.21</v>
      </c>
      <c r="E18" s="6" t="s">
        <v>65</v>
      </c>
      <c r="F18" s="30">
        <v>167.392</v>
      </c>
      <c r="G18" s="30">
        <v>167.34299999999999</v>
      </c>
      <c r="H18" s="30">
        <v>167.328</v>
      </c>
      <c r="I18" s="30">
        <v>167.33799999999999</v>
      </c>
      <c r="J18" s="30">
        <v>167.14699999999999</v>
      </c>
      <c r="K18" s="30">
        <v>167.321</v>
      </c>
      <c r="L18" s="30">
        <v>167.37700000000001</v>
      </c>
      <c r="M18" s="60">
        <v>167.31200000000001</v>
      </c>
      <c r="N18" s="57">
        <f t="shared" si="0"/>
        <v>167.21</v>
      </c>
      <c r="O18" s="30">
        <f t="shared" si="9"/>
        <v>-6.3999999999992951E-2</v>
      </c>
      <c r="P18" s="30">
        <f t="shared" si="13"/>
        <v>-0.1810000000000116</v>
      </c>
      <c r="Q18" s="32">
        <f t="shared" si="1"/>
        <v>0.23000000000001819</v>
      </c>
      <c r="R18" s="59">
        <f t="shared" si="2"/>
        <v>-0.16700000000000159</v>
      </c>
      <c r="S18" s="57">
        <f t="shared" si="10"/>
        <v>-4.5499999999996987E-2</v>
      </c>
      <c r="T18" s="50">
        <f t="shared" si="4"/>
        <v>-4.9999999999954525E-3</v>
      </c>
      <c r="U18" s="32">
        <f t="shared" si="11"/>
        <v>-1.6999999999995907E-2</v>
      </c>
      <c r="V18" s="32">
        <f t="shared" si="5"/>
        <v>-8.9999999999861302E-3</v>
      </c>
      <c r="W18" s="32">
        <f t="shared" si="12"/>
        <v>-1.0333333333325831E-2</v>
      </c>
      <c r="X18" s="59">
        <f t="shared" si="7"/>
        <v>-0.10200000000000387</v>
      </c>
      <c r="Y18"/>
      <c r="Z18"/>
      <c r="AA18"/>
      <c r="AB18"/>
      <c r="AC18"/>
    </row>
    <row r="19" spans="1:29" x14ac:dyDescent="0.25">
      <c r="A19" s="3">
        <v>127</v>
      </c>
      <c r="B19" s="74">
        <v>2195250.8020000001</v>
      </c>
      <c r="C19" s="74">
        <v>6199772.7120000003</v>
      </c>
      <c r="D19" s="74">
        <v>182.357</v>
      </c>
      <c r="E19" s="6" t="s">
        <v>8</v>
      </c>
      <c r="F19" s="30">
        <v>183.001</v>
      </c>
      <c r="G19" s="30">
        <v>183.05600000000001</v>
      </c>
      <c r="H19" s="30">
        <v>182.88900000000001</v>
      </c>
      <c r="I19" s="30">
        <v>182.91300000000001</v>
      </c>
      <c r="J19" s="30">
        <v>182.554</v>
      </c>
      <c r="K19" s="30">
        <v>182.53</v>
      </c>
      <c r="L19" s="30">
        <v>182.57599999999999</v>
      </c>
      <c r="M19" s="60">
        <v>182.566</v>
      </c>
      <c r="N19" s="57">
        <f t="shared" si="0"/>
        <v>182.357</v>
      </c>
      <c r="O19" s="30">
        <f t="shared" si="9"/>
        <v>-0.11199999999999477</v>
      </c>
      <c r="P19" s="30">
        <f t="shared" si="13"/>
        <v>-0.33500000000000796</v>
      </c>
      <c r="Q19" s="32">
        <f t="shared" si="1"/>
        <v>2.199999999999136E-2</v>
      </c>
      <c r="R19" s="59">
        <f t="shared" si="2"/>
        <v>-0.21899999999999409</v>
      </c>
      <c r="S19" s="57">
        <f t="shared" si="10"/>
        <v>-0.16100000000000136</v>
      </c>
      <c r="T19" s="50">
        <f t="shared" si="4"/>
        <v>-0.14300000000000068</v>
      </c>
      <c r="U19" s="32">
        <f t="shared" si="11"/>
        <v>-0.38300000000000978</v>
      </c>
      <c r="V19" s="32">
        <f t="shared" si="5"/>
        <v>3.6000000000001364E-2</v>
      </c>
      <c r="W19" s="32">
        <f t="shared" si="12"/>
        <v>-0.16333333333333636</v>
      </c>
      <c r="X19" s="59">
        <f t="shared" si="7"/>
        <v>-0.20900000000000318</v>
      </c>
      <c r="Y19"/>
      <c r="Z19"/>
      <c r="AA19"/>
      <c r="AB19"/>
      <c r="AC19"/>
    </row>
    <row r="20" spans="1:29" x14ac:dyDescent="0.25">
      <c r="A20" s="3">
        <v>128</v>
      </c>
      <c r="B20" s="74">
        <v>2114491.92</v>
      </c>
      <c r="C20" s="74">
        <v>6074855.7309999997</v>
      </c>
      <c r="D20" s="74">
        <v>619.245</v>
      </c>
      <c r="E20" s="6" t="s">
        <v>9</v>
      </c>
      <c r="F20" s="30">
        <v>619.38699999999994</v>
      </c>
      <c r="G20" s="30">
        <v>619.31700000000001</v>
      </c>
      <c r="H20" s="30">
        <v>619.30499999999995</v>
      </c>
      <c r="I20" s="30">
        <v>619.39400000000001</v>
      </c>
      <c r="J20" s="30">
        <v>619.16999999999996</v>
      </c>
      <c r="K20" s="30">
        <v>619.25599999999997</v>
      </c>
      <c r="L20" s="30">
        <v>619.40200000000004</v>
      </c>
      <c r="M20" s="60">
        <v>619.37300000000005</v>
      </c>
      <c r="N20" s="57">
        <f t="shared" si="0"/>
        <v>619.245</v>
      </c>
      <c r="O20" s="30">
        <f t="shared" si="9"/>
        <v>-8.1999999999993634E-2</v>
      </c>
      <c r="P20" s="30">
        <f t="shared" si="13"/>
        <v>-0.13499999999999091</v>
      </c>
      <c r="Q20" s="32">
        <f t="shared" si="1"/>
        <v>0.23200000000008458</v>
      </c>
      <c r="R20" s="59">
        <f t="shared" si="2"/>
        <v>-0.15700000000003911</v>
      </c>
      <c r="S20" s="57">
        <f t="shared" si="10"/>
        <v>-3.5499999999984766E-2</v>
      </c>
      <c r="T20" s="50">
        <f t="shared" si="4"/>
        <v>7.6999999999998181E-2</v>
      </c>
      <c r="U20" s="32">
        <f t="shared" si="11"/>
        <v>-0.13800000000003365</v>
      </c>
      <c r="V20" s="32">
        <f t="shared" si="5"/>
        <v>0.11700000000007549</v>
      </c>
      <c r="W20" s="32">
        <f t="shared" si="12"/>
        <v>1.8666666666680005E-2</v>
      </c>
      <c r="X20" s="59">
        <f t="shared" si="7"/>
        <v>-0.12800000000004275</v>
      </c>
      <c r="Y20"/>
      <c r="Z20"/>
      <c r="AA20"/>
      <c r="AB20"/>
      <c r="AC20"/>
    </row>
    <row r="21" spans="1:29" x14ac:dyDescent="0.25">
      <c r="A21" s="3">
        <v>129</v>
      </c>
      <c r="B21" s="74">
        <v>2198475.3769999999</v>
      </c>
      <c r="C21" s="74">
        <v>6133714.1399999997</v>
      </c>
      <c r="D21" s="74">
        <v>145.75</v>
      </c>
      <c r="E21" s="6" t="s">
        <v>10</v>
      </c>
      <c r="F21" s="30">
        <v>146.464</v>
      </c>
      <c r="G21" s="30">
        <v>146.37700000000001</v>
      </c>
      <c r="H21" s="30">
        <v>146.34299999999999</v>
      </c>
      <c r="I21" s="30">
        <v>146.31200000000001</v>
      </c>
      <c r="J21" s="30">
        <v>146.02699999999999</v>
      </c>
      <c r="K21" s="30">
        <v>145.982</v>
      </c>
      <c r="L21" s="30">
        <v>146.05199999999999</v>
      </c>
      <c r="M21" s="60">
        <v>145.89599999999999</v>
      </c>
      <c r="N21" s="57">
        <f t="shared" si="0"/>
        <v>145.75</v>
      </c>
      <c r="O21" s="30">
        <f t="shared" si="9"/>
        <v>-0.12100000000000932</v>
      </c>
      <c r="P21" s="30">
        <f t="shared" si="13"/>
        <v>-0.3160000000000025</v>
      </c>
      <c r="Q21" s="32">
        <f t="shared" si="1"/>
        <v>2.5000000000005684E-2</v>
      </c>
      <c r="R21" s="59">
        <f t="shared" si="2"/>
        <v>-0.3019999999999925</v>
      </c>
      <c r="S21" s="57">
        <f t="shared" si="10"/>
        <v>-0.17849999999999966</v>
      </c>
      <c r="T21" s="50">
        <f t="shared" si="4"/>
        <v>-6.4999999999997726E-2</v>
      </c>
      <c r="U21" s="32">
        <f t="shared" si="11"/>
        <v>-0.33000000000001251</v>
      </c>
      <c r="V21" s="32">
        <f t="shared" si="5"/>
        <v>-8.6000000000012733E-2</v>
      </c>
      <c r="W21" s="32">
        <f t="shared" si="12"/>
        <v>-0.16033333333334099</v>
      </c>
      <c r="X21" s="59">
        <f t="shared" si="7"/>
        <v>-0.14599999999998658</v>
      </c>
      <c r="Y21"/>
      <c r="Z21"/>
      <c r="AA21"/>
      <c r="AB21"/>
      <c r="AC21"/>
    </row>
    <row r="22" spans="1:29" x14ac:dyDescent="0.25">
      <c r="A22" s="3">
        <v>130</v>
      </c>
      <c r="B22" s="74">
        <v>2365903.8480000002</v>
      </c>
      <c r="C22" s="74">
        <v>6000988.7680000002</v>
      </c>
      <c r="D22" s="74">
        <v>73.120999999999995</v>
      </c>
      <c r="E22" s="6" t="s">
        <v>11</v>
      </c>
      <c r="F22" s="30">
        <v>73.272999999999996</v>
      </c>
      <c r="G22" s="30">
        <v>73.221000000000004</v>
      </c>
      <c r="H22" s="30">
        <v>73.236999999999995</v>
      </c>
      <c r="I22" s="30">
        <v>73.141999999999996</v>
      </c>
      <c r="J22" s="30">
        <v>73.058000000000007</v>
      </c>
      <c r="K22" s="30">
        <v>73.350999999999999</v>
      </c>
      <c r="L22" s="30">
        <v>73.265000000000001</v>
      </c>
      <c r="M22" s="60">
        <v>73.165000000000006</v>
      </c>
      <c r="N22" s="57">
        <f t="shared" si="0"/>
        <v>73.120999999999995</v>
      </c>
      <c r="O22" s="30">
        <f t="shared" si="9"/>
        <v>-3.6000000000001364E-2</v>
      </c>
      <c r="P22" s="30">
        <f t="shared" si="13"/>
        <v>-0.17899999999998784</v>
      </c>
      <c r="Q22" s="32">
        <f t="shared" si="1"/>
        <v>0.20699999999999363</v>
      </c>
      <c r="R22" s="59">
        <f t="shared" si="2"/>
        <v>-0.14400000000000546</v>
      </c>
      <c r="S22" s="57">
        <f t="shared" si="10"/>
        <v>-3.8000000000000256E-2</v>
      </c>
      <c r="T22" s="50">
        <f t="shared" si="4"/>
        <v>-7.9000000000007731E-2</v>
      </c>
      <c r="U22" s="32">
        <f t="shared" si="11"/>
        <v>0.20900000000000318</v>
      </c>
      <c r="V22" s="32">
        <f t="shared" si="5"/>
        <v>-0.18599999999999284</v>
      </c>
      <c r="W22" s="32">
        <f t="shared" si="12"/>
        <v>-1.8666666666665794E-2</v>
      </c>
      <c r="X22" s="59">
        <f t="shared" si="7"/>
        <v>-4.4000000000011141E-2</v>
      </c>
      <c r="Y22"/>
      <c r="Z22"/>
      <c r="AA22"/>
      <c r="AB22"/>
      <c r="AC22"/>
    </row>
    <row r="23" spans="1:29" x14ac:dyDescent="0.25">
      <c r="A23" s="3">
        <v>131</v>
      </c>
      <c r="B23" s="74">
        <v>2332746.426</v>
      </c>
      <c r="C23" s="74">
        <v>6191751.9409999996</v>
      </c>
      <c r="D23" s="74">
        <v>242.94800000000001</v>
      </c>
      <c r="E23" s="6" t="s">
        <v>66</v>
      </c>
      <c r="F23" s="30">
        <v>243.17500000000001</v>
      </c>
      <c r="G23" s="30">
        <v>243.22200000000001</v>
      </c>
      <c r="H23" s="30">
        <v>243.19300000000001</v>
      </c>
      <c r="I23" s="30">
        <v>243.26499999999999</v>
      </c>
      <c r="J23" s="30">
        <v>243.01</v>
      </c>
      <c r="K23" s="30">
        <v>243.15600000000001</v>
      </c>
      <c r="L23" s="30">
        <v>243.09</v>
      </c>
      <c r="M23" s="60">
        <v>243.107</v>
      </c>
      <c r="N23" s="57">
        <f t="shared" si="0"/>
        <v>242.94800000000001</v>
      </c>
      <c r="O23" s="30">
        <f t="shared" si="9"/>
        <v>1.8000000000000682E-2</v>
      </c>
      <c r="P23" s="30">
        <f t="shared" si="13"/>
        <v>-0.18300000000002115</v>
      </c>
      <c r="Q23" s="32">
        <f t="shared" si="1"/>
        <v>8.0000000000012506E-2</v>
      </c>
      <c r="R23" s="59">
        <f t="shared" si="2"/>
        <v>-0.14199999999999591</v>
      </c>
      <c r="S23" s="57">
        <f t="shared" si="10"/>
        <v>-5.6750000000000966E-2</v>
      </c>
      <c r="T23" s="50">
        <f t="shared" si="4"/>
        <v>4.2999999999977945E-2</v>
      </c>
      <c r="U23" s="32">
        <f t="shared" si="11"/>
        <v>-0.10899999999998045</v>
      </c>
      <c r="V23" s="32">
        <f t="shared" si="5"/>
        <v>-4.9000000000006594E-2</v>
      </c>
      <c r="W23" s="32">
        <f t="shared" si="12"/>
        <v>-3.8333333333336363E-2</v>
      </c>
      <c r="X23" s="59">
        <f t="shared" si="7"/>
        <v>-0.15899999999999181</v>
      </c>
      <c r="Y23"/>
      <c r="Z23"/>
      <c r="AA23"/>
      <c r="AB23"/>
      <c r="AC23"/>
    </row>
    <row r="24" spans="1:29" x14ac:dyDescent="0.25">
      <c r="A24" s="3">
        <v>132</v>
      </c>
      <c r="B24" s="74">
        <v>2249201.62</v>
      </c>
      <c r="C24" s="74">
        <v>6122773.8909999998</v>
      </c>
      <c r="D24" s="74">
        <v>125.105</v>
      </c>
      <c r="E24" s="6" t="s">
        <v>12</v>
      </c>
      <c r="F24" s="30">
        <v>127.21</v>
      </c>
      <c r="G24" s="30">
        <v>126.93600000000001</v>
      </c>
      <c r="H24" s="30">
        <v>126.81699999999999</v>
      </c>
      <c r="I24" s="30">
        <v>126.39700000000001</v>
      </c>
      <c r="J24" s="30">
        <v>126.107</v>
      </c>
      <c r="K24" s="30">
        <v>125.86499999999999</v>
      </c>
      <c r="L24" s="30">
        <v>125.789</v>
      </c>
      <c r="M24" s="60">
        <v>125.34399999999999</v>
      </c>
      <c r="N24" s="57">
        <f t="shared" si="0"/>
        <v>125.105</v>
      </c>
      <c r="O24" s="30">
        <f t="shared" si="9"/>
        <v>-0.39300000000000068</v>
      </c>
      <c r="P24" s="30">
        <f t="shared" si="13"/>
        <v>-0.70999999999999375</v>
      </c>
      <c r="Q24" s="32">
        <f t="shared" si="1"/>
        <v>-0.31799999999999784</v>
      </c>
      <c r="R24" s="59">
        <f t="shared" si="2"/>
        <v>-0.6839999999999975</v>
      </c>
      <c r="S24" s="57">
        <f t="shared" si="10"/>
        <v>-0.52624999999999744</v>
      </c>
      <c r="T24" s="50">
        <f t="shared" si="4"/>
        <v>-0.53900000000000148</v>
      </c>
      <c r="U24" s="32">
        <f t="shared" si="11"/>
        <v>-0.53200000000001069</v>
      </c>
      <c r="V24" s="32">
        <f t="shared" si="5"/>
        <v>-0.5210000000000008</v>
      </c>
      <c r="W24" s="32">
        <f t="shared" si="12"/>
        <v>-0.53066666666667095</v>
      </c>
      <c r="X24" s="59">
        <f t="shared" si="7"/>
        <v>-0.23899999999999011</v>
      </c>
      <c r="Y24"/>
      <c r="Z24"/>
      <c r="AA24"/>
      <c r="AB24"/>
      <c r="AC24"/>
    </row>
    <row r="25" spans="1:29" x14ac:dyDescent="0.25">
      <c r="A25" s="3">
        <v>133</v>
      </c>
      <c r="B25" s="74">
        <v>2273311.358</v>
      </c>
      <c r="C25" s="74">
        <v>6111332.1260000002</v>
      </c>
      <c r="D25" s="74">
        <v>120.492</v>
      </c>
      <c r="E25" s="6" t="s">
        <v>13</v>
      </c>
      <c r="F25" s="30">
        <v>122.331</v>
      </c>
      <c r="G25" s="30">
        <v>122.215</v>
      </c>
      <c r="H25" s="30">
        <v>121.98399999999999</v>
      </c>
      <c r="I25" s="30">
        <v>121.74</v>
      </c>
      <c r="J25" s="30">
        <v>121.358</v>
      </c>
      <c r="K25" s="30">
        <v>121.282</v>
      </c>
      <c r="L25" s="30">
        <v>121.123</v>
      </c>
      <c r="M25" s="60">
        <v>120.81699999999999</v>
      </c>
      <c r="N25" s="57">
        <f t="shared" si="0"/>
        <v>120.492</v>
      </c>
      <c r="O25" s="30">
        <f t="shared" si="9"/>
        <v>-0.34700000000000841</v>
      </c>
      <c r="P25" s="30">
        <f t="shared" si="13"/>
        <v>-0.62599999999999056</v>
      </c>
      <c r="Q25" s="32">
        <f t="shared" si="1"/>
        <v>-0.23499999999999943</v>
      </c>
      <c r="R25" s="59">
        <f t="shared" si="2"/>
        <v>-0.63100000000000023</v>
      </c>
      <c r="S25" s="57">
        <f t="shared" si="10"/>
        <v>-0.45974999999999966</v>
      </c>
      <c r="T25" s="50">
        <f t="shared" si="4"/>
        <v>-0.47500000000000853</v>
      </c>
      <c r="U25" s="32">
        <f t="shared" si="11"/>
        <v>-0.45799999999999841</v>
      </c>
      <c r="V25" s="32">
        <f t="shared" si="5"/>
        <v>-0.46500000000000341</v>
      </c>
      <c r="W25" s="32">
        <f t="shared" si="12"/>
        <v>-0.46600000000000347</v>
      </c>
      <c r="X25" s="59">
        <f t="shared" si="7"/>
        <v>-0.32499999999998863</v>
      </c>
      <c r="Y25"/>
      <c r="Z25"/>
      <c r="AA25"/>
      <c r="AB25"/>
      <c r="AC25"/>
    </row>
    <row r="26" spans="1:29" x14ac:dyDescent="0.25">
      <c r="A26" s="3">
        <v>134</v>
      </c>
      <c r="B26" s="74">
        <v>2202620.4559999998</v>
      </c>
      <c r="C26" s="74">
        <v>6330007.5939999996</v>
      </c>
      <c r="D26" s="74">
        <v>290.09100000000001</v>
      </c>
      <c r="E26" s="6" t="s">
        <v>67</v>
      </c>
      <c r="F26" s="30">
        <v>290.16399999999999</v>
      </c>
      <c r="G26" s="30">
        <v>290.245</v>
      </c>
      <c r="H26" s="30">
        <v>290.02600000000001</v>
      </c>
      <c r="I26" s="30">
        <v>290.09899999999999</v>
      </c>
      <c r="J26" s="30">
        <v>289.91800000000001</v>
      </c>
      <c r="K26" s="30">
        <v>290.07499999999999</v>
      </c>
      <c r="L26" s="30">
        <v>289.98099999999999</v>
      </c>
      <c r="M26" s="60">
        <v>290.15800000000002</v>
      </c>
      <c r="N26" s="57">
        <f t="shared" si="0"/>
        <v>290.09100000000001</v>
      </c>
      <c r="O26" s="30">
        <f t="shared" si="9"/>
        <v>-0.13799999999997681</v>
      </c>
      <c r="P26" s="30">
        <f t="shared" si="13"/>
        <v>-0.10800000000000409</v>
      </c>
      <c r="Q26" s="32">
        <f t="shared" si="1"/>
        <v>6.2999999999988177E-2</v>
      </c>
      <c r="R26" s="59">
        <f t="shared" si="2"/>
        <v>0.11000000000001364</v>
      </c>
      <c r="S26" s="57">
        <f t="shared" si="10"/>
        <v>-1.824999999999477E-2</v>
      </c>
      <c r="T26" s="50">
        <f t="shared" si="4"/>
        <v>-0.14600000000001501</v>
      </c>
      <c r="U26" s="32">
        <f t="shared" si="11"/>
        <v>-2.4000000000000909E-2</v>
      </c>
      <c r="V26" s="32">
        <f t="shared" si="5"/>
        <v>8.300000000002683E-2</v>
      </c>
      <c r="W26" s="32">
        <f t="shared" si="12"/>
        <v>-2.8999999999996362E-2</v>
      </c>
      <c r="X26" s="59">
        <f t="shared" si="7"/>
        <v>-6.7000000000007276E-2</v>
      </c>
      <c r="Y26"/>
      <c r="Z26"/>
      <c r="AA26"/>
      <c r="AB26"/>
      <c r="AC26"/>
    </row>
    <row r="27" spans="1:29" x14ac:dyDescent="0.25">
      <c r="A27" s="3">
        <v>135</v>
      </c>
      <c r="B27" s="74">
        <v>2280213.5440000002</v>
      </c>
      <c r="C27" s="74">
        <v>6203601.8760000002</v>
      </c>
      <c r="D27" s="74">
        <v>235.18700000000001</v>
      </c>
      <c r="E27" s="6" t="s">
        <v>53</v>
      </c>
      <c r="F27" s="30">
        <v>236.80199999999999</v>
      </c>
      <c r="G27" s="30">
        <v>236.73</v>
      </c>
      <c r="H27" s="30">
        <v>236.59800000000001</v>
      </c>
      <c r="I27" s="30">
        <v>236.51499999999999</v>
      </c>
      <c r="J27" s="30">
        <v>236.14400000000001</v>
      </c>
      <c r="K27" s="30">
        <v>235.899</v>
      </c>
      <c r="L27" s="30">
        <v>235.76900000000001</v>
      </c>
      <c r="M27" s="60">
        <v>235.50800000000001</v>
      </c>
      <c r="N27" s="57">
        <f t="shared" si="0"/>
        <v>235.18700000000001</v>
      </c>
      <c r="O27" s="30">
        <f t="shared" si="9"/>
        <v>-0.20399999999997931</v>
      </c>
      <c r="P27" s="30">
        <f t="shared" si="13"/>
        <v>-0.45400000000000773</v>
      </c>
      <c r="Q27" s="32">
        <f t="shared" si="1"/>
        <v>-0.375</v>
      </c>
      <c r="R27" s="59">
        <f t="shared" si="2"/>
        <v>-0.58199999999999363</v>
      </c>
      <c r="S27" s="57">
        <f t="shared" si="10"/>
        <v>-0.40374999999999517</v>
      </c>
      <c r="T27" s="50">
        <f t="shared" si="4"/>
        <v>-0.21500000000000341</v>
      </c>
      <c r="U27" s="32">
        <f t="shared" si="11"/>
        <v>-0.61599999999998545</v>
      </c>
      <c r="V27" s="32">
        <f t="shared" si="5"/>
        <v>-0.39099999999999113</v>
      </c>
      <c r="W27" s="32">
        <f t="shared" si="12"/>
        <v>-0.40733333333332666</v>
      </c>
      <c r="X27" s="59">
        <f t="shared" si="7"/>
        <v>-0.32099999999999795</v>
      </c>
      <c r="Y27"/>
      <c r="Z27"/>
      <c r="AA27"/>
      <c r="AB27"/>
      <c r="AC27"/>
    </row>
    <row r="28" spans="1:29" x14ac:dyDescent="0.25">
      <c r="A28" s="3">
        <v>137</v>
      </c>
      <c r="B28" s="74">
        <v>2271706.429</v>
      </c>
      <c r="C28" s="74">
        <v>6053044.1469999999</v>
      </c>
      <c r="D28" s="74">
        <v>100.57899999999999</v>
      </c>
      <c r="E28" s="6" t="s">
        <v>54</v>
      </c>
      <c r="F28" s="30">
        <v>101.086</v>
      </c>
      <c r="G28" s="30">
        <v>101.03700000000001</v>
      </c>
      <c r="H28" s="30">
        <v>100.983</v>
      </c>
      <c r="I28" s="30">
        <v>100.934</v>
      </c>
      <c r="J28" s="30">
        <v>100.7</v>
      </c>
      <c r="K28" s="30">
        <v>100.761</v>
      </c>
      <c r="L28" s="30">
        <v>100.73699999999999</v>
      </c>
      <c r="M28" s="60">
        <v>100.709</v>
      </c>
      <c r="N28" s="57">
        <f t="shared" si="0"/>
        <v>100.57899999999999</v>
      </c>
      <c r="O28" s="30">
        <f t="shared" si="9"/>
        <v>-0.10299999999999443</v>
      </c>
      <c r="P28" s="30">
        <f t="shared" si="13"/>
        <v>-0.28300000000000125</v>
      </c>
      <c r="Q28" s="32">
        <f t="shared" si="1"/>
        <v>3.6999999999991928E-2</v>
      </c>
      <c r="R28" s="59">
        <f t="shared" si="2"/>
        <v>-0.15800000000000125</v>
      </c>
      <c r="S28" s="57">
        <f t="shared" si="10"/>
        <v>-0.12675000000000125</v>
      </c>
      <c r="T28" s="50">
        <f t="shared" si="4"/>
        <v>-0.10300000000000864</v>
      </c>
      <c r="U28" s="32">
        <f t="shared" si="11"/>
        <v>-0.17300000000000182</v>
      </c>
      <c r="V28" s="32">
        <f t="shared" si="5"/>
        <v>-5.1999999999992497E-2</v>
      </c>
      <c r="W28" s="32">
        <f t="shared" si="12"/>
        <v>-0.10933333333333432</v>
      </c>
      <c r="X28" s="59">
        <f t="shared" si="7"/>
        <v>-0.13000000000000966</v>
      </c>
      <c r="Y28"/>
      <c r="Z28"/>
      <c r="AA28"/>
      <c r="AB28"/>
      <c r="AC28"/>
    </row>
    <row r="29" spans="1:29" x14ac:dyDescent="0.25">
      <c r="A29" s="3">
        <v>138</v>
      </c>
      <c r="B29" s="74">
        <v>2423374.0920000002</v>
      </c>
      <c r="C29" s="74">
        <v>5929562.7350000003</v>
      </c>
      <c r="D29" s="74">
        <v>239.001</v>
      </c>
      <c r="E29" s="6" t="s">
        <v>14</v>
      </c>
      <c r="F29" s="30">
        <v>239.03299999999999</v>
      </c>
      <c r="G29" s="30">
        <v>238.999</v>
      </c>
      <c r="H29" s="30">
        <v>239.035</v>
      </c>
      <c r="I29" s="30">
        <v>238.90600000000001</v>
      </c>
      <c r="J29" s="30">
        <v>238.804</v>
      </c>
      <c r="K29" s="30">
        <v>239.28299999999999</v>
      </c>
      <c r="L29" s="30">
        <v>239.16499999999999</v>
      </c>
      <c r="M29" s="60">
        <v>239.072</v>
      </c>
      <c r="N29" s="57">
        <f t="shared" si="0"/>
        <v>239.001</v>
      </c>
      <c r="O29" s="30">
        <f t="shared" si="9"/>
        <v>2.0000000000095497E-3</v>
      </c>
      <c r="P29" s="30">
        <f t="shared" si="13"/>
        <v>-0.23099999999999454</v>
      </c>
      <c r="Q29" s="32">
        <f t="shared" si="1"/>
        <v>0.36099999999999</v>
      </c>
      <c r="R29" s="59">
        <f t="shared" si="2"/>
        <v>-0.16399999999998727</v>
      </c>
      <c r="S29" s="57">
        <f t="shared" si="10"/>
        <v>-7.9999999999955662E-3</v>
      </c>
      <c r="T29" s="50">
        <f t="shared" si="4"/>
        <v>-9.2999999999989313E-2</v>
      </c>
      <c r="U29" s="32">
        <f t="shared" si="11"/>
        <v>0.37699999999998113</v>
      </c>
      <c r="V29" s="32">
        <f t="shared" si="5"/>
        <v>-0.21099999999998431</v>
      </c>
      <c r="W29" s="32">
        <f t="shared" si="12"/>
        <v>2.4333333333335833E-2</v>
      </c>
      <c r="X29" s="59">
        <f t="shared" si="7"/>
        <v>-7.0999999999997954E-2</v>
      </c>
      <c r="Y29"/>
      <c r="Z29"/>
      <c r="AA29"/>
      <c r="AB29"/>
      <c r="AC29"/>
    </row>
    <row r="30" spans="1:29" x14ac:dyDescent="0.25">
      <c r="A30" s="3">
        <v>139</v>
      </c>
      <c r="B30" s="74">
        <v>2099649.7379999999</v>
      </c>
      <c r="C30" s="74">
        <v>6250235.057</v>
      </c>
      <c r="D30" s="74">
        <v>186.13</v>
      </c>
      <c r="E30" s="6" t="s">
        <v>15</v>
      </c>
      <c r="F30" s="30">
        <v>187.179</v>
      </c>
      <c r="G30" s="30">
        <v>187.05500000000001</v>
      </c>
      <c r="H30" s="30">
        <v>186.98099999999999</v>
      </c>
      <c r="I30" s="30">
        <v>186.9</v>
      </c>
      <c r="J30" s="30">
        <v>186.53700000000001</v>
      </c>
      <c r="K30" s="30">
        <v>186.36199999999999</v>
      </c>
      <c r="L30" s="30">
        <v>186.387</v>
      </c>
      <c r="M30" s="60">
        <v>186.286</v>
      </c>
      <c r="N30" s="57">
        <f t="shared" si="0"/>
        <v>186.13</v>
      </c>
      <c r="O30" s="30">
        <f t="shared" si="9"/>
        <v>-0.1980000000000075</v>
      </c>
      <c r="P30" s="30">
        <f t="shared" si="13"/>
        <v>-0.4439999999999884</v>
      </c>
      <c r="Q30" s="32">
        <f t="shared" si="1"/>
        <v>-0.15000000000000568</v>
      </c>
      <c r="R30" s="59">
        <f t="shared" si="2"/>
        <v>-0.257000000000005</v>
      </c>
      <c r="S30" s="57">
        <f t="shared" si="10"/>
        <v>-0.26225000000000165</v>
      </c>
      <c r="T30" s="50">
        <f t="shared" si="4"/>
        <v>-0.15500000000000114</v>
      </c>
      <c r="U30" s="32">
        <f t="shared" si="11"/>
        <v>-0.53800000000001091</v>
      </c>
      <c r="V30" s="32">
        <f t="shared" si="5"/>
        <v>-7.5999999999993406E-2</v>
      </c>
      <c r="W30" s="32">
        <f t="shared" si="12"/>
        <v>-0.25633333333333513</v>
      </c>
      <c r="X30" s="59">
        <f t="shared" si="7"/>
        <v>-0.15600000000000591</v>
      </c>
      <c r="Y30"/>
      <c r="Z30"/>
      <c r="AA30"/>
      <c r="AB30"/>
      <c r="AC30"/>
    </row>
    <row r="31" spans="1:29" x14ac:dyDescent="0.25">
      <c r="A31" s="3">
        <v>140</v>
      </c>
      <c r="B31" s="74">
        <v>2172846.9920000001</v>
      </c>
      <c r="C31" s="74">
        <v>6309610.2989999996</v>
      </c>
      <c r="D31" s="74">
        <v>292.44600000000003</v>
      </c>
      <c r="E31" s="6" t="s">
        <v>16</v>
      </c>
      <c r="F31" s="30">
        <v>292.58199999999999</v>
      </c>
      <c r="G31" s="30">
        <v>292.62299999999999</v>
      </c>
      <c r="H31" s="30">
        <v>292.50799999999998</v>
      </c>
      <c r="I31" s="30">
        <v>292.577</v>
      </c>
      <c r="J31" s="30">
        <v>292.27</v>
      </c>
      <c r="K31" s="30">
        <v>292.44799999999998</v>
      </c>
      <c r="L31" s="30">
        <v>292.39299999999997</v>
      </c>
      <c r="M31" s="60">
        <v>292.49200000000002</v>
      </c>
      <c r="N31" s="57">
        <f t="shared" si="0"/>
        <v>292.44600000000003</v>
      </c>
      <c r="O31" s="30">
        <f t="shared" si="9"/>
        <v>-7.4000000000012278E-2</v>
      </c>
      <c r="P31" s="30">
        <f t="shared" si="13"/>
        <v>-0.23799999999999955</v>
      </c>
      <c r="Q31" s="32">
        <f t="shared" si="1"/>
        <v>0.12299999999999045</v>
      </c>
      <c r="R31" s="59">
        <f t="shared" si="2"/>
        <v>5.3000000000054115E-2</v>
      </c>
      <c r="S31" s="57">
        <f t="shared" si="10"/>
        <v>-3.3999999999991815E-2</v>
      </c>
      <c r="T31" s="50">
        <f t="shared" si="4"/>
        <v>-4.5999999999992269E-2</v>
      </c>
      <c r="U31" s="32">
        <f t="shared" si="11"/>
        <v>-0.1290000000000191</v>
      </c>
      <c r="V31" s="32">
        <f t="shared" si="5"/>
        <v>4.4000000000039563E-2</v>
      </c>
      <c r="W31" s="32">
        <f t="shared" si="12"/>
        <v>-4.3666666666657271E-2</v>
      </c>
      <c r="X31" s="59">
        <f t="shared" si="7"/>
        <v>-4.5999999999992269E-2</v>
      </c>
      <c r="Y31"/>
      <c r="Z31"/>
      <c r="AA31"/>
      <c r="AB31"/>
      <c r="AC31"/>
    </row>
    <row r="32" spans="1:29" x14ac:dyDescent="0.25">
      <c r="A32" s="3">
        <v>141</v>
      </c>
      <c r="B32" s="74">
        <v>2207496.7390000001</v>
      </c>
      <c r="C32" s="74">
        <v>6274591.7479999997</v>
      </c>
      <c r="D32" s="74">
        <v>285.20600000000002</v>
      </c>
      <c r="E32" s="6" t="s">
        <v>68</v>
      </c>
      <c r="F32" s="30">
        <v>285.55399999999997</v>
      </c>
      <c r="G32" s="30">
        <v>285.52199999999999</v>
      </c>
      <c r="H32" s="30">
        <v>285.37799999999999</v>
      </c>
      <c r="I32" s="30">
        <v>285.48599999999999</v>
      </c>
      <c r="J32" s="30">
        <v>285.17099999999999</v>
      </c>
      <c r="K32" s="30">
        <v>285.20499999999998</v>
      </c>
      <c r="L32" s="30">
        <v>285.21800000000002</v>
      </c>
      <c r="M32" s="60">
        <v>285.34399999999999</v>
      </c>
      <c r="N32" s="57">
        <f t="shared" si="0"/>
        <v>285.20600000000002</v>
      </c>
      <c r="O32" s="30">
        <f t="shared" si="9"/>
        <v>-0.17599999999998772</v>
      </c>
      <c r="P32" s="30">
        <f t="shared" si="13"/>
        <v>-0.20699999999999363</v>
      </c>
      <c r="Q32" s="32">
        <f t="shared" si="1"/>
        <v>4.7000000000025466E-2</v>
      </c>
      <c r="R32" s="59">
        <f t="shared" si="2"/>
        <v>-1.2000000000000455E-2</v>
      </c>
      <c r="S32" s="57">
        <f t="shared" si="10"/>
        <v>-8.6999999999989086E-2</v>
      </c>
      <c r="T32" s="50">
        <f t="shared" si="4"/>
        <v>-3.6000000000001364E-2</v>
      </c>
      <c r="U32" s="32">
        <f t="shared" si="11"/>
        <v>-0.28100000000000591</v>
      </c>
      <c r="V32" s="32">
        <f t="shared" si="5"/>
        <v>0.13900000000001</v>
      </c>
      <c r="W32" s="32">
        <f t="shared" si="12"/>
        <v>-5.9333333333332426E-2</v>
      </c>
      <c r="X32" s="59">
        <f t="shared" si="7"/>
        <v>-0.13799999999997681</v>
      </c>
      <c r="Y32"/>
      <c r="Z32"/>
      <c r="AA32"/>
      <c r="AB32"/>
      <c r="AC32"/>
    </row>
    <row r="33" spans="1:29" x14ac:dyDescent="0.25">
      <c r="A33" s="3">
        <v>142</v>
      </c>
      <c r="B33" s="74">
        <v>2239184.412</v>
      </c>
      <c r="C33" s="74">
        <v>6329798.0049999999</v>
      </c>
      <c r="D33" s="74">
        <v>430.54399999999998</v>
      </c>
      <c r="E33" s="6" t="s">
        <v>55</v>
      </c>
      <c r="F33" s="30">
        <v>430.54199999999997</v>
      </c>
      <c r="G33" s="30">
        <v>430.66899999999998</v>
      </c>
      <c r="H33" s="30">
        <v>430.40699999999998</v>
      </c>
      <c r="I33" s="30">
        <v>430.548</v>
      </c>
      <c r="J33" s="30">
        <v>430.25799999999998</v>
      </c>
      <c r="K33" s="30">
        <v>430.44600000000003</v>
      </c>
      <c r="L33" s="30">
        <v>430.28800000000001</v>
      </c>
      <c r="M33" s="60">
        <v>430.68599999999998</v>
      </c>
      <c r="N33" s="57">
        <f t="shared" si="0"/>
        <v>430.54399999999998</v>
      </c>
      <c r="O33" s="30">
        <f t="shared" si="9"/>
        <v>-0.13499999999999091</v>
      </c>
      <c r="P33" s="30">
        <f t="shared" si="13"/>
        <v>-0.14900000000000091</v>
      </c>
      <c r="Q33" s="32">
        <f t="shared" si="1"/>
        <v>3.0000000000029559E-2</v>
      </c>
      <c r="R33" s="59">
        <f t="shared" si="2"/>
        <v>0.25599999999997181</v>
      </c>
      <c r="S33" s="57">
        <f t="shared" si="10"/>
        <v>5.0000000000238742E-4</v>
      </c>
      <c r="T33" s="50">
        <f t="shared" si="4"/>
        <v>-0.1209999999999809</v>
      </c>
      <c r="U33" s="32">
        <f t="shared" si="11"/>
        <v>-0.10199999999997544</v>
      </c>
      <c r="V33" s="32">
        <f t="shared" si="5"/>
        <v>0.23999999999995225</v>
      </c>
      <c r="W33" s="32">
        <f t="shared" si="12"/>
        <v>5.6666666666653027E-3</v>
      </c>
      <c r="X33" s="59">
        <f t="shared" si="7"/>
        <v>-0.14199999999999591</v>
      </c>
      <c r="Y33"/>
      <c r="Z33"/>
      <c r="AA33"/>
      <c r="AB33"/>
      <c r="AC33"/>
    </row>
    <row r="34" spans="1:29" x14ac:dyDescent="0.25">
      <c r="A34" s="3">
        <v>143</v>
      </c>
      <c r="B34" s="74">
        <v>2282575.6549999998</v>
      </c>
      <c r="C34" s="74">
        <v>6342236.4560000002</v>
      </c>
      <c r="D34" s="74">
        <v>1107.3</v>
      </c>
      <c r="E34" s="6" t="s">
        <v>56</v>
      </c>
      <c r="F34" s="30">
        <v>1107.318</v>
      </c>
      <c r="G34" s="30"/>
      <c r="H34" s="30"/>
      <c r="I34" s="30"/>
      <c r="J34" s="30">
        <v>1107.068</v>
      </c>
      <c r="K34" s="30">
        <v>1107.2439999999999</v>
      </c>
      <c r="L34" s="30">
        <v>1107.04</v>
      </c>
      <c r="M34" s="60">
        <v>1107.423</v>
      </c>
      <c r="N34" s="57">
        <f t="shared" si="0"/>
        <v>1107.3</v>
      </c>
      <c r="O34" s="30"/>
      <c r="P34" s="30"/>
      <c r="Q34" s="32">
        <f t="shared" si="1"/>
        <v>-2.8000000000020009E-2</v>
      </c>
      <c r="R34" s="59">
        <f t="shared" si="2"/>
        <v>0.25999999999999091</v>
      </c>
      <c r="S34" s="74">
        <f>(N34-F34)/4</f>
        <v>-4.500000000007276E-3</v>
      </c>
      <c r="T34" s="50"/>
      <c r="U34" s="31"/>
      <c r="V34" s="32">
        <f t="shared" si="5"/>
        <v>0.17900000000008731</v>
      </c>
      <c r="W34" s="31">
        <f>M34-K34</f>
        <v>0.17900000000008731</v>
      </c>
      <c r="X34" s="59">
        <f t="shared" si="7"/>
        <v>-0.12300000000004729</v>
      </c>
      <c r="Y34"/>
      <c r="Z34"/>
      <c r="AA34"/>
      <c r="AB34"/>
      <c r="AC34"/>
    </row>
    <row r="35" spans="1:29" x14ac:dyDescent="0.25">
      <c r="A35" s="3">
        <v>144</v>
      </c>
      <c r="B35" s="74">
        <v>2221992.4530000002</v>
      </c>
      <c r="C35" s="74">
        <v>6029550.8770000003</v>
      </c>
      <c r="D35" s="74">
        <v>314.14699999999999</v>
      </c>
      <c r="E35" s="6" t="s">
        <v>17</v>
      </c>
      <c r="F35" s="30">
        <v>314.29199999999997</v>
      </c>
      <c r="G35" s="30">
        <v>314.30599999999998</v>
      </c>
      <c r="H35" s="30">
        <v>314.28699999999998</v>
      </c>
      <c r="I35" s="30">
        <v>314.29300000000001</v>
      </c>
      <c r="J35" s="30">
        <v>314.142</v>
      </c>
      <c r="K35" s="30">
        <v>314.10700000000003</v>
      </c>
      <c r="L35" s="30">
        <v>314.26600000000002</v>
      </c>
      <c r="M35" s="60">
        <v>314.197</v>
      </c>
      <c r="N35" s="57">
        <f t="shared" si="0"/>
        <v>314.14699999999999</v>
      </c>
      <c r="O35" s="30">
        <f t="shared" ref="O35:O39" si="14">H35-F35</f>
        <v>-4.9999999999954525E-3</v>
      </c>
      <c r="P35" s="30">
        <f t="shared" ref="P35:P39" si="15">J35-H35</f>
        <v>-0.14499999999998181</v>
      </c>
      <c r="Q35" s="32">
        <f t="shared" si="1"/>
        <v>0.12400000000002365</v>
      </c>
      <c r="R35" s="59">
        <f t="shared" si="2"/>
        <v>-0.11900000000002819</v>
      </c>
      <c r="S35" s="57">
        <f t="shared" ref="S35:S39" si="16">(N35-F35)/4</f>
        <v>-3.6249999999995453E-2</v>
      </c>
      <c r="T35" s="50">
        <f t="shared" si="4"/>
        <v>-1.2999999999976808E-2</v>
      </c>
      <c r="U35" s="32">
        <f>K35-I35</f>
        <v>-0.18599999999997863</v>
      </c>
      <c r="V35" s="32">
        <f t="shared" si="5"/>
        <v>8.9999999999974989E-2</v>
      </c>
      <c r="W35" s="32">
        <f t="shared" ref="W35:W39" si="17">(M35-G35)/3</f>
        <v>-3.6333333333326813E-2</v>
      </c>
      <c r="X35" s="59">
        <f t="shared" si="7"/>
        <v>-5.0000000000011369E-2</v>
      </c>
      <c r="Y35"/>
      <c r="Z35"/>
      <c r="AA35"/>
      <c r="AB35"/>
      <c r="AC35"/>
    </row>
    <row r="36" spans="1:29" x14ac:dyDescent="0.25">
      <c r="A36" s="3">
        <v>145</v>
      </c>
      <c r="B36" s="74">
        <v>2199134.6090000002</v>
      </c>
      <c r="C36" s="74">
        <v>6397420.3949999996</v>
      </c>
      <c r="D36" s="74">
        <v>494.21800000000002</v>
      </c>
      <c r="E36" s="6" t="s">
        <v>18</v>
      </c>
      <c r="F36" s="30">
        <v>494.28100000000001</v>
      </c>
      <c r="G36" s="30">
        <v>494.49299999999999</v>
      </c>
      <c r="H36" s="30">
        <v>494.20499999999998</v>
      </c>
      <c r="I36" s="30">
        <v>494.39800000000002</v>
      </c>
      <c r="J36" s="30">
        <v>494.02499999999998</v>
      </c>
      <c r="K36" s="30">
        <v>494.15699999999998</v>
      </c>
      <c r="L36" s="30">
        <v>494.1</v>
      </c>
      <c r="M36" s="60">
        <v>494.42099999999999</v>
      </c>
      <c r="N36" s="57">
        <f t="shared" si="0"/>
        <v>494.21800000000002</v>
      </c>
      <c r="O36" s="30">
        <f t="shared" si="14"/>
        <v>-7.6000000000021828E-2</v>
      </c>
      <c r="P36" s="30">
        <f t="shared" si="15"/>
        <v>-0.18000000000000682</v>
      </c>
      <c r="Q36" s="32">
        <f t="shared" si="1"/>
        <v>7.5000000000045475E-2</v>
      </c>
      <c r="R36" s="59">
        <f t="shared" si="2"/>
        <v>0.117999999999995</v>
      </c>
      <c r="S36" s="57">
        <f t="shared" si="16"/>
        <v>-1.5749999999997044E-2</v>
      </c>
      <c r="T36" s="50">
        <f t="shared" si="4"/>
        <v>-9.4999999999970441E-2</v>
      </c>
      <c r="U36" s="32">
        <f>K36-I36</f>
        <v>-0.24100000000004229</v>
      </c>
      <c r="V36" s="32">
        <f t="shared" si="5"/>
        <v>0.26400000000001</v>
      </c>
      <c r="W36" s="32">
        <f t="shared" si="17"/>
        <v>-2.4000000000000909E-2</v>
      </c>
      <c r="X36" s="59">
        <f t="shared" si="7"/>
        <v>-0.20299999999997453</v>
      </c>
      <c r="Y36"/>
      <c r="Z36"/>
      <c r="AA36"/>
      <c r="AB36"/>
      <c r="AC36"/>
    </row>
    <row r="37" spans="1:29" x14ac:dyDescent="0.25">
      <c r="A37" s="64">
        <v>146</v>
      </c>
      <c r="B37" s="65">
        <v>2275034.3199999998</v>
      </c>
      <c r="C37" s="65">
        <v>5961519.2999999998</v>
      </c>
      <c r="D37" s="65">
        <v>285.33999999999997</v>
      </c>
      <c r="E37" s="66" t="s">
        <v>19</v>
      </c>
      <c r="F37" s="30">
        <v>285.34399999999999</v>
      </c>
      <c r="G37" s="30">
        <v>285.33999999999997</v>
      </c>
      <c r="H37" s="30">
        <v>285.33999999999997</v>
      </c>
      <c r="I37" s="30">
        <v>285.33999999999997</v>
      </c>
      <c r="J37" s="30">
        <v>285.33999999999997</v>
      </c>
      <c r="K37" s="30">
        <v>285.33999999999997</v>
      </c>
      <c r="L37" s="30">
        <v>285.33999999999997</v>
      </c>
      <c r="M37" s="60">
        <v>285.33999999999997</v>
      </c>
      <c r="N37" s="57">
        <f t="shared" si="0"/>
        <v>285.33999999999997</v>
      </c>
      <c r="O37" s="30">
        <f>H37-F37</f>
        <v>-4.0000000000190994E-3</v>
      </c>
      <c r="P37" s="30">
        <f t="shared" si="15"/>
        <v>0</v>
      </c>
      <c r="Q37" s="32">
        <f t="shared" si="1"/>
        <v>0</v>
      </c>
      <c r="R37" s="59">
        <f t="shared" si="2"/>
        <v>0</v>
      </c>
      <c r="S37" s="57">
        <f t="shared" si="16"/>
        <v>-1.0000000000047748E-3</v>
      </c>
      <c r="T37" s="50">
        <f t="shared" si="4"/>
        <v>0</v>
      </c>
      <c r="U37" s="32">
        <f>K37-I37</f>
        <v>0</v>
      </c>
      <c r="V37" s="32">
        <f t="shared" si="5"/>
        <v>0</v>
      </c>
      <c r="W37" s="32">
        <f t="shared" si="17"/>
        <v>0</v>
      </c>
      <c r="X37" s="59">
        <f t="shared" si="7"/>
        <v>0</v>
      </c>
      <c r="Y37"/>
      <c r="Z37"/>
      <c r="AA37"/>
      <c r="AB37"/>
      <c r="AC37"/>
    </row>
    <row r="38" spans="1:29" x14ac:dyDescent="0.25">
      <c r="A38" s="3">
        <v>147</v>
      </c>
      <c r="B38" s="74">
        <v>2238612.318</v>
      </c>
      <c r="C38" s="74">
        <v>6104481.3229999999</v>
      </c>
      <c r="D38" s="74">
        <v>123.586</v>
      </c>
      <c r="E38" s="6" t="s">
        <v>20</v>
      </c>
      <c r="F38" s="30">
        <v>124.289</v>
      </c>
      <c r="G38" s="30">
        <v>124.197</v>
      </c>
      <c r="H38" s="30">
        <v>124.116</v>
      </c>
      <c r="I38" s="30">
        <v>124.02200000000001</v>
      </c>
      <c r="J38" s="30">
        <v>123.849</v>
      </c>
      <c r="K38" s="30">
        <v>123.873</v>
      </c>
      <c r="L38" s="30">
        <v>123.867</v>
      </c>
      <c r="M38" s="60">
        <v>123.753</v>
      </c>
      <c r="N38" s="57">
        <f t="shared" si="0"/>
        <v>123.586</v>
      </c>
      <c r="O38" s="30">
        <f t="shared" si="14"/>
        <v>-0.17300000000000182</v>
      </c>
      <c r="P38" s="30">
        <f t="shared" si="15"/>
        <v>-0.26699999999999591</v>
      </c>
      <c r="Q38" s="32">
        <f t="shared" si="1"/>
        <v>1.8000000000000682E-2</v>
      </c>
      <c r="R38" s="59">
        <f t="shared" si="2"/>
        <v>-0.28100000000000591</v>
      </c>
      <c r="S38" s="57">
        <f t="shared" si="16"/>
        <v>-0.17575000000000074</v>
      </c>
      <c r="T38" s="50">
        <f t="shared" si="4"/>
        <v>-0.17499999999999716</v>
      </c>
      <c r="U38" s="32">
        <f>K38-I38</f>
        <v>-0.14900000000000091</v>
      </c>
      <c r="V38" s="32">
        <f t="shared" si="5"/>
        <v>-0.12000000000000455</v>
      </c>
      <c r="W38" s="32">
        <f t="shared" si="17"/>
        <v>-0.14800000000000088</v>
      </c>
      <c r="X38" s="59">
        <f t="shared" si="7"/>
        <v>-0.16700000000000159</v>
      </c>
      <c r="Y38"/>
      <c r="Z38"/>
      <c r="AA38"/>
      <c r="AB38"/>
      <c r="AC38"/>
    </row>
    <row r="39" spans="1:29" x14ac:dyDescent="0.25">
      <c r="A39" s="3">
        <v>148</v>
      </c>
      <c r="B39" s="74">
        <v>2392467.5060000001</v>
      </c>
      <c r="C39" s="74">
        <v>6061625.6909999996</v>
      </c>
      <c r="D39" s="74">
        <v>134.16999999999999</v>
      </c>
      <c r="E39" s="6" t="s">
        <v>21</v>
      </c>
      <c r="F39" s="30">
        <v>134.35</v>
      </c>
      <c r="G39" s="30">
        <v>134.203</v>
      </c>
      <c r="H39" s="30">
        <v>134.21899999999999</v>
      </c>
      <c r="I39" s="30">
        <v>134.154</v>
      </c>
      <c r="J39" s="30">
        <v>133.98699999999999</v>
      </c>
      <c r="K39" s="30">
        <v>134.267</v>
      </c>
      <c r="L39" s="30">
        <v>134.26599999999999</v>
      </c>
      <c r="M39" s="60">
        <v>134.215</v>
      </c>
      <c r="N39" s="57">
        <f t="shared" si="0"/>
        <v>134.16999999999999</v>
      </c>
      <c r="O39" s="30">
        <f t="shared" si="14"/>
        <v>-0.13100000000000023</v>
      </c>
      <c r="P39" s="30">
        <f t="shared" si="15"/>
        <v>-0.23199999999999932</v>
      </c>
      <c r="Q39" s="32">
        <f t="shared" si="1"/>
        <v>0.27899999999999636</v>
      </c>
      <c r="R39" s="59">
        <f t="shared" si="2"/>
        <v>-9.6000000000003638E-2</v>
      </c>
      <c r="S39" s="57">
        <f t="shared" si="16"/>
        <v>-4.5000000000001705E-2</v>
      </c>
      <c r="T39" s="50">
        <f t="shared" si="4"/>
        <v>-4.9000000000006594E-2</v>
      </c>
      <c r="U39" s="32">
        <f>K39-I39</f>
        <v>0.11299999999999955</v>
      </c>
      <c r="V39" s="32">
        <f t="shared" si="5"/>
        <v>-5.1999999999992497E-2</v>
      </c>
      <c r="W39" s="32">
        <f t="shared" si="17"/>
        <v>4.0000000000001519E-3</v>
      </c>
      <c r="X39" s="59">
        <f t="shared" si="7"/>
        <v>-4.5000000000015916E-2</v>
      </c>
      <c r="Y39"/>
      <c r="Z39"/>
      <c r="AA39"/>
      <c r="AB39"/>
      <c r="AC39"/>
    </row>
    <row r="40" spans="1:29" x14ac:dyDescent="0.25">
      <c r="A40" s="3">
        <v>150</v>
      </c>
      <c r="B40" s="74">
        <v>2376151.6680000001</v>
      </c>
      <c r="C40" s="74">
        <v>5971948.227</v>
      </c>
      <c r="D40" s="74">
        <v>97.156000000000006</v>
      </c>
      <c r="E40" s="6" t="s">
        <v>22</v>
      </c>
      <c r="F40" s="30">
        <v>97.215999999999994</v>
      </c>
      <c r="G40" s="30"/>
      <c r="H40" s="30"/>
      <c r="I40" s="30"/>
      <c r="J40" s="30">
        <v>96.983999999999995</v>
      </c>
      <c r="K40" s="30">
        <v>97.313999999999993</v>
      </c>
      <c r="L40" s="30">
        <v>97.227999999999994</v>
      </c>
      <c r="M40" s="60">
        <v>97.194000000000003</v>
      </c>
      <c r="N40" s="57">
        <f t="shared" si="0"/>
        <v>97.156000000000006</v>
      </c>
      <c r="O40" s="30"/>
      <c r="P40" s="30"/>
      <c r="Q40" s="32">
        <f t="shared" si="1"/>
        <v>0.24399999999999977</v>
      </c>
      <c r="R40" s="59">
        <f t="shared" si="2"/>
        <v>-7.1999999999988518E-2</v>
      </c>
      <c r="S40" s="74">
        <f>(N40-F40)/4</f>
        <v>-1.4999999999997016E-2</v>
      </c>
      <c r="T40" s="50"/>
      <c r="U40" s="31"/>
      <c r="V40" s="32">
        <f t="shared" si="5"/>
        <v>-0.11999999999999034</v>
      </c>
      <c r="W40" s="31">
        <f>M40-K40</f>
        <v>-0.11999999999999034</v>
      </c>
      <c r="X40" s="59">
        <f t="shared" si="7"/>
        <v>-3.7999999999996703E-2</v>
      </c>
      <c r="Y40"/>
      <c r="Z40"/>
      <c r="AA40"/>
      <c r="AB40"/>
      <c r="AC40"/>
    </row>
    <row r="41" spans="1:29" x14ac:dyDescent="0.25">
      <c r="A41" s="3">
        <v>152</v>
      </c>
      <c r="B41" s="74">
        <v>2322364.2030000002</v>
      </c>
      <c r="C41" s="74">
        <v>6025789.0329999998</v>
      </c>
      <c r="D41" s="74">
        <v>84.122</v>
      </c>
      <c r="E41" s="6" t="s">
        <v>23</v>
      </c>
      <c r="F41" s="30">
        <v>84.685000000000002</v>
      </c>
      <c r="G41" s="30">
        <v>84.647000000000006</v>
      </c>
      <c r="H41" s="30">
        <v>84.623000000000005</v>
      </c>
      <c r="I41" s="30">
        <v>84.653999999999996</v>
      </c>
      <c r="J41" s="30">
        <v>84.396000000000001</v>
      </c>
      <c r="K41" s="30">
        <v>84.674000000000007</v>
      </c>
      <c r="L41" s="30">
        <v>84.606999999999999</v>
      </c>
      <c r="M41" s="60">
        <v>84.414000000000001</v>
      </c>
      <c r="N41" s="57">
        <f t="shared" si="0"/>
        <v>84.122</v>
      </c>
      <c r="O41" s="30">
        <f>H41-F41</f>
        <v>-6.1999999999997613E-2</v>
      </c>
      <c r="P41" s="30">
        <f t="shared" ref="P41:P50" si="18">J41-H41</f>
        <v>-0.22700000000000387</v>
      </c>
      <c r="Q41" s="32">
        <f t="shared" si="1"/>
        <v>0.21099999999999852</v>
      </c>
      <c r="R41" s="59">
        <f t="shared" si="2"/>
        <v>-0.48499999999999943</v>
      </c>
      <c r="S41" s="57">
        <f t="shared" ref="S41:S50" si="19">(N41-F41)/4</f>
        <v>-0.1407500000000006</v>
      </c>
      <c r="T41" s="50">
        <f t="shared" si="4"/>
        <v>6.9999999999907914E-3</v>
      </c>
      <c r="U41" s="32">
        <f t="shared" ref="U41:U50" si="20">K41-I41</f>
        <v>2.0000000000010232E-2</v>
      </c>
      <c r="V41" s="32">
        <f t="shared" si="5"/>
        <v>-0.26000000000000512</v>
      </c>
      <c r="W41" s="32">
        <f t="shared" ref="W41:W50" si="21">(M41-G41)/3</f>
        <v>-7.7666666666668036E-2</v>
      </c>
      <c r="X41" s="59">
        <f t="shared" si="7"/>
        <v>-0.29200000000000159</v>
      </c>
      <c r="Y41"/>
      <c r="Z41"/>
      <c r="AA41"/>
      <c r="AB41"/>
      <c r="AC41"/>
    </row>
    <row r="42" spans="1:29" x14ac:dyDescent="0.25">
      <c r="A42" s="3">
        <v>153</v>
      </c>
      <c r="B42" s="74">
        <v>2183877.3539999998</v>
      </c>
      <c r="C42" s="74">
        <v>6142113.6579999998</v>
      </c>
      <c r="D42" s="74">
        <v>154.27000000000001</v>
      </c>
      <c r="E42" s="6" t="s">
        <v>57</v>
      </c>
      <c r="F42" s="30">
        <v>154.80000000000001</v>
      </c>
      <c r="G42" s="30">
        <v>154.779</v>
      </c>
      <c r="H42" s="30">
        <v>154.755</v>
      </c>
      <c r="I42" s="30">
        <v>154.77099999999999</v>
      </c>
      <c r="J42" s="30">
        <v>154.43199999999999</v>
      </c>
      <c r="K42" s="30">
        <v>154.47800000000001</v>
      </c>
      <c r="L42" s="30">
        <v>154.535</v>
      </c>
      <c r="M42" s="60">
        <v>154.447</v>
      </c>
      <c r="N42" s="57">
        <f t="shared" si="0"/>
        <v>154.27000000000001</v>
      </c>
      <c r="O42" s="30">
        <f t="shared" ref="O42:O50" si="22">H42-F42</f>
        <v>-4.5000000000015916E-2</v>
      </c>
      <c r="P42" s="30">
        <f t="shared" si="18"/>
        <v>-0.3230000000000075</v>
      </c>
      <c r="Q42" s="32">
        <f t="shared" si="1"/>
        <v>0.10300000000000864</v>
      </c>
      <c r="R42" s="59">
        <f t="shared" si="2"/>
        <v>-0.26499999999998636</v>
      </c>
      <c r="S42" s="57">
        <f t="shared" si="19"/>
        <v>-0.13250000000000028</v>
      </c>
      <c r="T42" s="50">
        <f t="shared" si="4"/>
        <v>-8.0000000000097771E-3</v>
      </c>
      <c r="U42" s="32">
        <f t="shared" si="20"/>
        <v>-0.29299999999997794</v>
      </c>
      <c r="V42" s="32">
        <f t="shared" si="5"/>
        <v>-3.1000000000005912E-2</v>
      </c>
      <c r="W42" s="32">
        <f t="shared" si="21"/>
        <v>-0.11066666666666454</v>
      </c>
      <c r="X42" s="59">
        <f t="shared" si="7"/>
        <v>-0.1769999999999925</v>
      </c>
      <c r="Y42"/>
      <c r="Z42"/>
      <c r="AA42"/>
      <c r="AB42"/>
      <c r="AC42"/>
    </row>
    <row r="43" spans="1:29" x14ac:dyDescent="0.25">
      <c r="A43" s="3">
        <v>154</v>
      </c>
      <c r="B43" s="74">
        <v>2149040.284</v>
      </c>
      <c r="C43" s="74">
        <v>6261382.7199999997</v>
      </c>
      <c r="D43" s="74">
        <v>229.82599999999999</v>
      </c>
      <c r="E43" s="6" t="s">
        <v>69</v>
      </c>
      <c r="F43" s="30">
        <v>230.11099999999999</v>
      </c>
      <c r="G43" s="30">
        <v>230.08099999999999</v>
      </c>
      <c r="H43" s="30">
        <v>229.99100000000001</v>
      </c>
      <c r="I43" s="30">
        <v>230.083</v>
      </c>
      <c r="J43" s="30">
        <v>229.77600000000001</v>
      </c>
      <c r="K43" s="30">
        <v>229.80799999999999</v>
      </c>
      <c r="L43" s="30">
        <v>229.95</v>
      </c>
      <c r="M43" s="60">
        <v>229.82599999999999</v>
      </c>
      <c r="N43" s="57">
        <f t="shared" si="0"/>
        <v>229.82599999999999</v>
      </c>
      <c r="O43" s="30">
        <f t="shared" si="22"/>
        <v>-0.11999999999997613</v>
      </c>
      <c r="P43" s="30">
        <f t="shared" si="18"/>
        <v>-0.21500000000000341</v>
      </c>
      <c r="Q43" s="32">
        <f t="shared" si="1"/>
        <v>0.17399999999997817</v>
      </c>
      <c r="R43" s="59">
        <f t="shared" si="2"/>
        <v>-0.12399999999999523</v>
      </c>
      <c r="S43" s="57">
        <f t="shared" si="19"/>
        <v>-7.1249999999999147E-2</v>
      </c>
      <c r="T43" s="50">
        <f t="shared" si="4"/>
        <v>2.0000000000095497E-3</v>
      </c>
      <c r="U43" s="32">
        <f t="shared" si="20"/>
        <v>-0.27500000000000568</v>
      </c>
      <c r="V43" s="32">
        <f t="shared" si="5"/>
        <v>1.8000000000000682E-2</v>
      </c>
      <c r="W43" s="32">
        <f t="shared" si="21"/>
        <v>-8.499999999999848E-2</v>
      </c>
      <c r="X43" s="59">
        <f t="shared" si="7"/>
        <v>0</v>
      </c>
      <c r="Y43"/>
      <c r="Z43"/>
      <c r="AA43"/>
      <c r="AB43"/>
      <c r="AC43"/>
    </row>
    <row r="44" spans="1:29" x14ac:dyDescent="0.25">
      <c r="A44" s="3">
        <v>155</v>
      </c>
      <c r="B44" s="74">
        <v>2319104.588</v>
      </c>
      <c r="C44" s="74">
        <v>6078482.2790000001</v>
      </c>
      <c r="D44" s="74">
        <v>109.66500000000001</v>
      </c>
      <c r="E44" s="6" t="s">
        <v>70</v>
      </c>
      <c r="F44" s="30">
        <v>110.77</v>
      </c>
      <c r="G44" s="30">
        <v>110.717</v>
      </c>
      <c r="H44" s="30">
        <v>110.515</v>
      </c>
      <c r="I44" s="30">
        <v>110.54</v>
      </c>
      <c r="J44" s="30">
        <v>110.252</v>
      </c>
      <c r="K44" s="30">
        <v>110.268</v>
      </c>
      <c r="L44" s="30">
        <v>110.21899999999999</v>
      </c>
      <c r="M44" s="60">
        <v>109.815</v>
      </c>
      <c r="N44" s="57">
        <f t="shared" si="0"/>
        <v>109.66500000000001</v>
      </c>
      <c r="O44" s="30">
        <f t="shared" si="22"/>
        <v>-0.25499999999999545</v>
      </c>
      <c r="P44" s="30">
        <f t="shared" si="18"/>
        <v>-0.26300000000000523</v>
      </c>
      <c r="Q44" s="32">
        <f t="shared" si="1"/>
        <v>-3.3000000000001251E-2</v>
      </c>
      <c r="R44" s="59">
        <f t="shared" si="2"/>
        <v>-0.55399999999998784</v>
      </c>
      <c r="S44" s="57">
        <f t="shared" si="19"/>
        <v>-0.27624999999999744</v>
      </c>
      <c r="T44" s="50">
        <f t="shared" si="4"/>
        <v>-0.1769999999999925</v>
      </c>
      <c r="U44" s="32">
        <f t="shared" si="20"/>
        <v>-0.27200000000000557</v>
      </c>
      <c r="V44" s="32">
        <f t="shared" si="5"/>
        <v>-0.45300000000000296</v>
      </c>
      <c r="W44" s="32">
        <f t="shared" si="21"/>
        <v>-0.30066666666666703</v>
      </c>
      <c r="X44" s="59">
        <f t="shared" si="7"/>
        <v>-0.14999999999999147</v>
      </c>
      <c r="Y44"/>
      <c r="Z44"/>
      <c r="AA44"/>
      <c r="AB44"/>
      <c r="AC44"/>
    </row>
    <row r="45" spans="1:29" x14ac:dyDescent="0.25">
      <c r="A45" s="3">
        <v>156</v>
      </c>
      <c r="B45" s="74">
        <v>2292292.0210000002</v>
      </c>
      <c r="C45" s="74">
        <v>6098548.6380000003</v>
      </c>
      <c r="D45" s="74">
        <v>111.536</v>
      </c>
      <c r="E45" s="6" t="s">
        <v>71</v>
      </c>
      <c r="F45" s="30">
        <v>113.60299999999999</v>
      </c>
      <c r="G45" s="30">
        <v>113.241</v>
      </c>
      <c r="H45" s="30">
        <v>113.04900000000001</v>
      </c>
      <c r="I45" s="30">
        <v>112.702</v>
      </c>
      <c r="J45" s="30">
        <v>112.417</v>
      </c>
      <c r="K45" s="30">
        <v>112.2</v>
      </c>
      <c r="L45" s="30">
        <v>112.181</v>
      </c>
      <c r="M45" s="60">
        <v>111.756</v>
      </c>
      <c r="N45" s="57">
        <f t="shared" si="0"/>
        <v>111.536</v>
      </c>
      <c r="O45" s="30">
        <f t="shared" si="22"/>
        <v>-0.55399999999998784</v>
      </c>
      <c r="P45" s="30">
        <f t="shared" si="18"/>
        <v>-0.632000000000005</v>
      </c>
      <c r="Q45" s="32">
        <f t="shared" si="1"/>
        <v>-0.23600000000000421</v>
      </c>
      <c r="R45" s="59">
        <f t="shared" si="2"/>
        <v>-0.64499999999999602</v>
      </c>
      <c r="S45" s="57">
        <f t="shared" si="19"/>
        <v>-0.51674999999999827</v>
      </c>
      <c r="T45" s="50">
        <f t="shared" si="4"/>
        <v>-0.53900000000000148</v>
      </c>
      <c r="U45" s="32">
        <f t="shared" si="20"/>
        <v>-0.50199999999999534</v>
      </c>
      <c r="V45" s="32">
        <f t="shared" si="5"/>
        <v>-0.44400000000000261</v>
      </c>
      <c r="W45" s="32">
        <f t="shared" si="21"/>
        <v>-0.49499999999999983</v>
      </c>
      <c r="X45" s="59">
        <f t="shared" si="7"/>
        <v>-0.21999999999999886</v>
      </c>
      <c r="Y45"/>
      <c r="Z45"/>
      <c r="AA45"/>
      <c r="AB45"/>
      <c r="AC45"/>
    </row>
    <row r="46" spans="1:29" x14ac:dyDescent="0.25">
      <c r="A46" s="3">
        <v>157</v>
      </c>
      <c r="B46" s="74">
        <v>2263167.6439999999</v>
      </c>
      <c r="C46" s="74">
        <v>6102759.1119999997</v>
      </c>
      <c r="D46" s="74">
        <v>113.99299999999999</v>
      </c>
      <c r="E46" s="6" t="s">
        <v>72</v>
      </c>
      <c r="F46" s="30">
        <v>114.93600000000001</v>
      </c>
      <c r="G46" s="30">
        <v>114.879</v>
      </c>
      <c r="H46" s="30">
        <v>114.754</v>
      </c>
      <c r="I46" s="30">
        <v>114.66</v>
      </c>
      <c r="J46" s="30">
        <v>114.402</v>
      </c>
      <c r="K46" s="30">
        <v>114.38800000000001</v>
      </c>
      <c r="L46" s="30">
        <v>114.374</v>
      </c>
      <c r="M46" s="60">
        <v>114.214</v>
      </c>
      <c r="N46" s="57">
        <f t="shared" si="0"/>
        <v>113.99299999999999</v>
      </c>
      <c r="O46" s="30">
        <f t="shared" si="22"/>
        <v>-0.18200000000000216</v>
      </c>
      <c r="P46" s="30">
        <f t="shared" si="18"/>
        <v>-0.35200000000000387</v>
      </c>
      <c r="Q46" s="32">
        <f t="shared" si="1"/>
        <v>-2.8000000000005798E-2</v>
      </c>
      <c r="R46" s="59">
        <f t="shared" si="2"/>
        <v>-0.38100000000000023</v>
      </c>
      <c r="S46" s="57">
        <f t="shared" si="19"/>
        <v>-0.23575000000000301</v>
      </c>
      <c r="T46" s="50">
        <f t="shared" si="4"/>
        <v>-0.2190000000000083</v>
      </c>
      <c r="U46" s="32">
        <f t="shared" si="20"/>
        <v>-0.27199999999999136</v>
      </c>
      <c r="V46" s="32">
        <f t="shared" si="5"/>
        <v>-0.17400000000000659</v>
      </c>
      <c r="W46" s="32">
        <f t="shared" si="21"/>
        <v>-0.22166666666666876</v>
      </c>
      <c r="X46" s="59">
        <f t="shared" si="7"/>
        <v>-0.22100000000000364</v>
      </c>
      <c r="Y46"/>
      <c r="Z46"/>
      <c r="AA46"/>
      <c r="AB46"/>
      <c r="AC46"/>
    </row>
    <row r="47" spans="1:29" x14ac:dyDescent="0.25">
      <c r="A47" s="3">
        <v>158</v>
      </c>
      <c r="B47" s="74">
        <v>2198310.2629999998</v>
      </c>
      <c r="C47" s="74">
        <v>6154769.0080000004</v>
      </c>
      <c r="D47" s="74">
        <v>150.006</v>
      </c>
      <c r="E47" s="6" t="s">
        <v>73</v>
      </c>
      <c r="F47" s="30">
        <v>150.79400000000001</v>
      </c>
      <c r="G47" s="30">
        <v>150.71899999999999</v>
      </c>
      <c r="H47" s="30">
        <v>150.72</v>
      </c>
      <c r="I47" s="30">
        <v>150.69300000000001</v>
      </c>
      <c r="J47" s="30">
        <v>150.35</v>
      </c>
      <c r="K47" s="30">
        <v>150.328</v>
      </c>
      <c r="L47" s="30">
        <v>150.34100000000001</v>
      </c>
      <c r="M47" s="60">
        <v>150.16200000000001</v>
      </c>
      <c r="N47" s="57">
        <f t="shared" si="0"/>
        <v>150.006</v>
      </c>
      <c r="O47" s="30">
        <f t="shared" si="22"/>
        <v>-7.4000000000012278E-2</v>
      </c>
      <c r="P47" s="30">
        <f t="shared" si="18"/>
        <v>-0.37000000000000455</v>
      </c>
      <c r="Q47" s="32">
        <f t="shared" si="1"/>
        <v>-8.9999999999861302E-3</v>
      </c>
      <c r="R47" s="59">
        <f t="shared" si="2"/>
        <v>-0.33500000000000796</v>
      </c>
      <c r="S47" s="57">
        <f t="shared" si="19"/>
        <v>-0.19700000000000273</v>
      </c>
      <c r="T47" s="50">
        <f t="shared" si="4"/>
        <v>-2.5999999999982037E-2</v>
      </c>
      <c r="U47" s="32">
        <f t="shared" si="20"/>
        <v>-0.36500000000000909</v>
      </c>
      <c r="V47" s="32">
        <f t="shared" si="5"/>
        <v>-0.16599999999999682</v>
      </c>
      <c r="W47" s="32">
        <f t="shared" si="21"/>
        <v>-0.18566666666666265</v>
      </c>
      <c r="X47" s="59">
        <f t="shared" si="7"/>
        <v>-0.15600000000000591</v>
      </c>
      <c r="Y47"/>
      <c r="Z47"/>
      <c r="AA47"/>
      <c r="AB47"/>
      <c r="AC47"/>
    </row>
    <row r="48" spans="1:29" x14ac:dyDescent="0.25">
      <c r="A48" s="3">
        <v>159</v>
      </c>
      <c r="B48" s="74">
        <v>2186287.8330000001</v>
      </c>
      <c r="C48" s="74">
        <v>6159874.9720000001</v>
      </c>
      <c r="D48" s="74">
        <v>151.214</v>
      </c>
      <c r="E48" s="6" t="s">
        <v>24</v>
      </c>
      <c r="F48" s="30">
        <v>151.85499999999999</v>
      </c>
      <c r="G48" s="30">
        <v>151.79900000000001</v>
      </c>
      <c r="H48" s="30">
        <v>151.80799999999999</v>
      </c>
      <c r="I48" s="30">
        <v>151.79</v>
      </c>
      <c r="J48" s="30">
        <v>151.46799999999999</v>
      </c>
      <c r="K48" s="30">
        <v>151.465</v>
      </c>
      <c r="L48" s="30">
        <v>151.51</v>
      </c>
      <c r="M48" s="60">
        <v>151.417</v>
      </c>
      <c r="N48" s="57">
        <f t="shared" si="0"/>
        <v>151.214</v>
      </c>
      <c r="O48" s="30">
        <f t="shared" si="22"/>
        <v>-4.6999999999997044E-2</v>
      </c>
      <c r="P48" s="30">
        <f t="shared" si="18"/>
        <v>-0.34000000000000341</v>
      </c>
      <c r="Q48" s="32">
        <f t="shared" si="1"/>
        <v>4.2000000000001592E-2</v>
      </c>
      <c r="R48" s="59">
        <f t="shared" si="2"/>
        <v>-0.29599999999999227</v>
      </c>
      <c r="S48" s="57">
        <f t="shared" si="19"/>
        <v>-0.16024999999999778</v>
      </c>
      <c r="T48" s="50">
        <f t="shared" si="4"/>
        <v>-9.0000000000145519E-3</v>
      </c>
      <c r="U48" s="32">
        <f t="shared" si="20"/>
        <v>-0.32499999999998863</v>
      </c>
      <c r="V48" s="32">
        <f t="shared" si="5"/>
        <v>-4.8000000000001819E-2</v>
      </c>
      <c r="W48" s="32">
        <f t="shared" si="21"/>
        <v>-0.12733333333333499</v>
      </c>
      <c r="X48" s="59">
        <f t="shared" si="7"/>
        <v>-0.20300000000000296</v>
      </c>
      <c r="Y48"/>
      <c r="Z48"/>
      <c r="AA48"/>
      <c r="AB48"/>
      <c r="AC48"/>
    </row>
    <row r="49" spans="1:29" x14ac:dyDescent="0.25">
      <c r="A49" s="15" t="s">
        <v>98</v>
      </c>
      <c r="B49" s="79">
        <v>2184391.4819999998</v>
      </c>
      <c r="C49" s="79">
        <v>6227465.2699999996</v>
      </c>
      <c r="D49" s="79">
        <v>215.55199999999999</v>
      </c>
      <c r="E49" s="16" t="s">
        <v>74</v>
      </c>
      <c r="F49" s="30">
        <v>214.505</v>
      </c>
      <c r="G49" s="30">
        <v>214.459</v>
      </c>
      <c r="H49" s="30">
        <v>214.387</v>
      </c>
      <c r="I49" s="30">
        <v>214.44300000000001</v>
      </c>
      <c r="J49" s="30">
        <v>214.08699999999999</v>
      </c>
      <c r="K49" s="30">
        <v>214.03299999999999</v>
      </c>
      <c r="L49" s="33">
        <v>214.06799999999998</v>
      </c>
      <c r="M49" s="60">
        <v>214.03</v>
      </c>
      <c r="N49" s="57">
        <f>D49-1.663</f>
        <v>213.88899999999998</v>
      </c>
      <c r="O49" s="30">
        <f t="shared" si="22"/>
        <v>-0.117999999999995</v>
      </c>
      <c r="P49" s="30">
        <f t="shared" si="18"/>
        <v>-0.30000000000001137</v>
      </c>
      <c r="Q49" s="32">
        <f t="shared" si="1"/>
        <v>-1.9000000000005457E-2</v>
      </c>
      <c r="R49" s="59">
        <f t="shared" si="2"/>
        <v>-0.17900000000000205</v>
      </c>
      <c r="S49" s="57">
        <f t="shared" si="19"/>
        <v>-0.15400000000000347</v>
      </c>
      <c r="T49" s="50">
        <f t="shared" si="4"/>
        <v>-1.5999999999991132E-2</v>
      </c>
      <c r="U49" s="32">
        <f>K49-I49</f>
        <v>-0.41000000000002501</v>
      </c>
      <c r="V49" s="32">
        <f>M49-K49</f>
        <v>-2.9999999999859028E-3</v>
      </c>
      <c r="W49" s="32">
        <f t="shared" si="21"/>
        <v>-0.14300000000000068</v>
      </c>
      <c r="X49" s="59">
        <f t="shared" si="7"/>
        <v>-0.14100000000001955</v>
      </c>
      <c r="Y49"/>
      <c r="AA49"/>
      <c r="AB49"/>
      <c r="AC49"/>
    </row>
    <row r="50" spans="1:29" x14ac:dyDescent="0.25">
      <c r="A50" s="3">
        <v>162</v>
      </c>
      <c r="B50" s="74">
        <v>2284179.4840000002</v>
      </c>
      <c r="C50" s="74">
        <v>6121191.3859999999</v>
      </c>
      <c r="D50" s="74">
        <v>119.92400000000001</v>
      </c>
      <c r="E50" s="6" t="s">
        <v>25</v>
      </c>
      <c r="F50" s="30">
        <v>122.021</v>
      </c>
      <c r="G50" s="30">
        <v>121.717</v>
      </c>
      <c r="H50" s="30">
        <v>121.54600000000001</v>
      </c>
      <c r="I50" s="30">
        <v>121.07899999999999</v>
      </c>
      <c r="J50" s="30">
        <v>120.776</v>
      </c>
      <c r="K50" s="30">
        <v>120.56</v>
      </c>
      <c r="L50" s="30">
        <v>120.566</v>
      </c>
      <c r="M50" s="60">
        <v>120.05500000000001</v>
      </c>
      <c r="N50" s="57">
        <f t="shared" si="0"/>
        <v>119.92400000000001</v>
      </c>
      <c r="O50" s="30">
        <f t="shared" si="22"/>
        <v>-0.47499999999999432</v>
      </c>
      <c r="P50" s="30">
        <f t="shared" si="18"/>
        <v>-0.77000000000001023</v>
      </c>
      <c r="Q50" s="32">
        <f t="shared" si="1"/>
        <v>-0.20999999999999375</v>
      </c>
      <c r="R50" s="59">
        <f t="shared" si="2"/>
        <v>-0.64199999999999591</v>
      </c>
      <c r="S50" s="57">
        <f t="shared" si="19"/>
        <v>-0.52424999999999855</v>
      </c>
      <c r="T50" s="50">
        <f t="shared" si="4"/>
        <v>-0.63800000000000523</v>
      </c>
      <c r="U50" s="32">
        <f t="shared" si="20"/>
        <v>-0.51899999999999125</v>
      </c>
      <c r="V50" s="32">
        <f t="shared" si="5"/>
        <v>-0.50499999999999545</v>
      </c>
      <c r="W50" s="32">
        <f t="shared" si="21"/>
        <v>-0.55399999999999727</v>
      </c>
      <c r="X50" s="59">
        <f t="shared" si="7"/>
        <v>-0.13100000000000023</v>
      </c>
      <c r="Y50"/>
      <c r="Z50"/>
      <c r="AA50"/>
      <c r="AB50"/>
      <c r="AC50"/>
    </row>
    <row r="51" spans="1:29" x14ac:dyDescent="0.25">
      <c r="A51" s="3">
        <v>170</v>
      </c>
      <c r="B51" s="74">
        <v>2335285.469</v>
      </c>
      <c r="C51" s="74">
        <v>6066327.0039999997</v>
      </c>
      <c r="D51" s="74">
        <v>97.944999999999993</v>
      </c>
      <c r="E51" s="6" t="s">
        <v>75</v>
      </c>
      <c r="F51" s="30"/>
      <c r="G51" s="30"/>
      <c r="H51" s="30"/>
      <c r="I51" s="30"/>
      <c r="J51" s="30">
        <v>98.338999999999999</v>
      </c>
      <c r="K51" s="30">
        <v>98.378</v>
      </c>
      <c r="L51" s="30">
        <v>98.266000000000005</v>
      </c>
      <c r="M51" s="60">
        <v>98.063999999999993</v>
      </c>
      <c r="N51" s="57">
        <f t="shared" si="0"/>
        <v>97.944999999999993</v>
      </c>
      <c r="O51" s="30"/>
      <c r="P51" s="30"/>
      <c r="Q51" s="32">
        <f t="shared" si="1"/>
        <v>-7.2999999999993292E-2</v>
      </c>
      <c r="R51" s="59">
        <f t="shared" si="2"/>
        <v>-0.32100000000001216</v>
      </c>
      <c r="S51" s="58">
        <f>(N51-J51)/2</f>
        <v>-0.19700000000000273</v>
      </c>
      <c r="T51" s="50"/>
      <c r="U51" s="31"/>
      <c r="V51" s="32">
        <f t="shared" si="5"/>
        <v>-0.31400000000000716</v>
      </c>
      <c r="W51" s="31">
        <f>M51-K51</f>
        <v>-0.31400000000000716</v>
      </c>
      <c r="X51" s="59">
        <f t="shared" si="7"/>
        <v>-0.11899999999999977</v>
      </c>
      <c r="Y51"/>
      <c r="Z51"/>
      <c r="AA51"/>
      <c r="AB51"/>
      <c r="AC51"/>
    </row>
    <row r="52" spans="1:29" x14ac:dyDescent="0.25">
      <c r="A52" s="3" t="s">
        <v>26</v>
      </c>
      <c r="B52" s="74">
        <v>2224869.1320000002</v>
      </c>
      <c r="C52" s="74">
        <v>6157684.9179999996</v>
      </c>
      <c r="D52" s="74">
        <v>146.23099999999999</v>
      </c>
      <c r="E52" s="6" t="s">
        <v>63</v>
      </c>
      <c r="F52" s="30"/>
      <c r="G52" s="30">
        <v>147.45500000000001</v>
      </c>
      <c r="H52" s="30">
        <v>147.393</v>
      </c>
      <c r="I52" s="30">
        <v>147.31700000000001</v>
      </c>
      <c r="J52" s="30">
        <v>146.78800000000001</v>
      </c>
      <c r="K52" s="30">
        <v>146.714</v>
      </c>
      <c r="L52" s="30">
        <v>146.69900000000001</v>
      </c>
      <c r="M52" s="60">
        <v>146.428</v>
      </c>
      <c r="N52" s="57">
        <f t="shared" si="0"/>
        <v>146.23099999999999</v>
      </c>
      <c r="O52" s="31"/>
      <c r="P52" s="30">
        <f t="shared" ref="P52:P54" si="23">J52-H52</f>
        <v>-0.60499999999998977</v>
      </c>
      <c r="Q52" s="32">
        <f t="shared" si="1"/>
        <v>-8.8999999999998636E-2</v>
      </c>
      <c r="R52" s="59">
        <f t="shared" si="2"/>
        <v>-0.46800000000001774</v>
      </c>
      <c r="S52" s="58">
        <f t="shared" ref="S52:S69" si="24">(N52-H52)/3</f>
        <v>-0.38733333333333536</v>
      </c>
      <c r="T52" s="50">
        <f t="shared" si="4"/>
        <v>-0.13800000000000523</v>
      </c>
      <c r="U52" s="32">
        <f t="shared" ref="U52:U69" si="25">K52-I52</f>
        <v>-0.60300000000000864</v>
      </c>
      <c r="V52" s="32">
        <f t="shared" si="5"/>
        <v>-0.28600000000000136</v>
      </c>
      <c r="W52" s="32">
        <f t="shared" ref="W52:W69" si="26">(M52-G52)/3</f>
        <v>-0.34233333333333843</v>
      </c>
      <c r="X52" s="59">
        <f t="shared" si="7"/>
        <v>-0.19700000000000273</v>
      </c>
      <c r="Y52"/>
      <c r="Z52"/>
      <c r="AA52"/>
      <c r="AB52"/>
      <c r="AC52"/>
    </row>
    <row r="53" spans="1:29" x14ac:dyDescent="0.25">
      <c r="A53" s="3">
        <v>1009</v>
      </c>
      <c r="B53" s="74">
        <v>2233366.898</v>
      </c>
      <c r="C53" s="74">
        <v>6122386.6830000002</v>
      </c>
      <c r="D53" s="74">
        <v>128.26599999999999</v>
      </c>
      <c r="E53" s="6" t="s">
        <v>27</v>
      </c>
      <c r="F53" s="30"/>
      <c r="G53" s="30">
        <v>129.43899999999999</v>
      </c>
      <c r="H53" s="30">
        <v>129.38800000000001</v>
      </c>
      <c r="I53" s="30">
        <v>129.27199999999999</v>
      </c>
      <c r="J53" s="30">
        <v>128.97900000000001</v>
      </c>
      <c r="K53" s="30">
        <v>128.81899999999999</v>
      </c>
      <c r="L53" s="30">
        <v>128.83099999999999</v>
      </c>
      <c r="M53" s="60">
        <v>128.46</v>
      </c>
      <c r="N53" s="57">
        <f t="shared" si="0"/>
        <v>128.26599999999999</v>
      </c>
      <c r="O53" s="31"/>
      <c r="P53" s="30">
        <f t="shared" si="23"/>
        <v>-0.40899999999999181</v>
      </c>
      <c r="Q53" s="32">
        <f t="shared" si="1"/>
        <v>-0.14800000000002456</v>
      </c>
      <c r="R53" s="59">
        <f t="shared" si="2"/>
        <v>-0.56499999999999773</v>
      </c>
      <c r="S53" s="58">
        <f t="shared" si="24"/>
        <v>-0.37400000000000472</v>
      </c>
      <c r="T53" s="50">
        <f t="shared" si="4"/>
        <v>-0.16700000000000159</v>
      </c>
      <c r="U53" s="32">
        <f t="shared" si="25"/>
        <v>-0.45300000000000296</v>
      </c>
      <c r="V53" s="32">
        <f t="shared" si="5"/>
        <v>-0.35899999999998045</v>
      </c>
      <c r="W53" s="32">
        <f t="shared" si="26"/>
        <v>-0.32633333333332831</v>
      </c>
      <c r="X53" s="59">
        <f t="shared" si="7"/>
        <v>-0.19400000000001683</v>
      </c>
      <c r="Y53"/>
      <c r="Z53"/>
      <c r="AA53"/>
      <c r="AB53"/>
      <c r="AC53"/>
    </row>
    <row r="54" spans="1:29" x14ac:dyDescent="0.25">
      <c r="A54" s="17" t="s">
        <v>76</v>
      </c>
      <c r="B54" s="79">
        <v>2241368.33</v>
      </c>
      <c r="C54" s="79">
        <v>6157691.7510000002</v>
      </c>
      <c r="D54" s="79">
        <v>152.62799999999999</v>
      </c>
      <c r="E54" s="18" t="s">
        <v>77</v>
      </c>
      <c r="F54" s="30"/>
      <c r="G54" s="30">
        <v>147.08500000000001</v>
      </c>
      <c r="H54" s="30">
        <v>146.75399999999999</v>
      </c>
      <c r="I54" s="30">
        <v>146.453</v>
      </c>
      <c r="J54" s="30">
        <v>145.941</v>
      </c>
      <c r="K54" s="30">
        <v>145.679</v>
      </c>
      <c r="L54" s="34">
        <v>145.52199999999999</v>
      </c>
      <c r="M54" s="60">
        <v>145.08000000000001</v>
      </c>
      <c r="N54" s="57">
        <f>D54-7.877</f>
        <v>144.75099999999998</v>
      </c>
      <c r="O54" s="31"/>
      <c r="P54" s="30">
        <f t="shared" si="23"/>
        <v>-0.81299999999998818</v>
      </c>
      <c r="Q54" s="32">
        <f t="shared" si="1"/>
        <v>-0.41900000000001114</v>
      </c>
      <c r="R54" s="59">
        <f t="shared" si="2"/>
        <v>-0.77100000000001501</v>
      </c>
      <c r="S54" s="58">
        <f t="shared" si="24"/>
        <v>-0.6676666666666714</v>
      </c>
      <c r="T54" s="50">
        <f t="shared" si="4"/>
        <v>-0.632000000000005</v>
      </c>
      <c r="U54" s="32">
        <f t="shared" ref="U54:U56" si="27">K54-I54</f>
        <v>-0.77400000000000091</v>
      </c>
      <c r="V54" s="32">
        <f t="shared" ref="V54:V56" si="28">M54-K54</f>
        <v>-0.59899999999998954</v>
      </c>
      <c r="W54" s="32">
        <f t="shared" si="26"/>
        <v>-0.66833333333333178</v>
      </c>
      <c r="X54" s="59">
        <f t="shared" si="7"/>
        <v>-0.32900000000003615</v>
      </c>
      <c r="Y54"/>
      <c r="AA54"/>
      <c r="AB54"/>
      <c r="AC54"/>
    </row>
    <row r="55" spans="1:29" x14ac:dyDescent="0.25">
      <c r="A55" s="17" t="s">
        <v>78</v>
      </c>
      <c r="B55" s="79">
        <v>2248691.7680000002</v>
      </c>
      <c r="C55" s="79">
        <v>6157718.2520000003</v>
      </c>
      <c r="D55" s="79">
        <v>150.27699999999999</v>
      </c>
      <c r="E55" s="18" t="s">
        <v>79</v>
      </c>
      <c r="F55" s="30"/>
      <c r="G55" s="30">
        <v>150.631</v>
      </c>
      <c r="H55" s="30">
        <v>150.39500000000001</v>
      </c>
      <c r="I55" s="30">
        <v>149.96600000000001</v>
      </c>
      <c r="J55" s="30">
        <v>149.50399999999999</v>
      </c>
      <c r="K55" s="30">
        <v>149.11100000000002</v>
      </c>
      <c r="L55" s="34">
        <v>148.96100000000001</v>
      </c>
      <c r="M55" s="60">
        <v>148.43</v>
      </c>
      <c r="N55" s="57">
        <f>D55-2.177</f>
        <v>148.1</v>
      </c>
      <c r="O55" s="31"/>
      <c r="P55" s="30">
        <f>(I55-G55)/(12/12)</f>
        <v>-0.66499999999999204</v>
      </c>
      <c r="Q55" s="32">
        <f t="shared" si="1"/>
        <v>-0.54299999999997794</v>
      </c>
      <c r="R55" s="59">
        <f t="shared" si="2"/>
        <v>-0.86100000000001842</v>
      </c>
      <c r="S55" s="58">
        <f t="shared" si="24"/>
        <v>-0.76500000000000534</v>
      </c>
      <c r="T55" s="50">
        <f t="shared" si="4"/>
        <v>-0.66499999999999204</v>
      </c>
      <c r="U55" s="32">
        <f t="shared" si="27"/>
        <v>-0.85499999999998977</v>
      </c>
      <c r="V55" s="32">
        <f t="shared" si="28"/>
        <v>-0.6810000000000116</v>
      </c>
      <c r="W55" s="32">
        <f t="shared" si="26"/>
        <v>-0.73366666666666447</v>
      </c>
      <c r="X55" s="59">
        <f t="shared" si="7"/>
        <v>-0.33000000000001251</v>
      </c>
      <c r="Y55"/>
      <c r="AA55"/>
      <c r="AB55"/>
      <c r="AC55"/>
    </row>
    <row r="56" spans="1:29" x14ac:dyDescent="0.25">
      <c r="A56" s="17" t="s">
        <v>80</v>
      </c>
      <c r="B56" s="79">
        <v>2265037.696</v>
      </c>
      <c r="C56" s="79">
        <v>6131551.6109999996</v>
      </c>
      <c r="D56" s="79">
        <v>125.98099999999999</v>
      </c>
      <c r="E56" s="18" t="s">
        <v>86</v>
      </c>
      <c r="F56" s="30"/>
      <c r="G56" s="30">
        <v>129.24100000000001</v>
      </c>
      <c r="H56" s="30">
        <v>128.96</v>
      </c>
      <c r="I56" s="30">
        <v>128.55099999999999</v>
      </c>
      <c r="J56" s="30">
        <v>128.00700000000001</v>
      </c>
      <c r="K56" s="30">
        <v>127.70599999999999</v>
      </c>
      <c r="L56" s="34">
        <v>127.53399999999999</v>
      </c>
      <c r="M56" s="60">
        <v>126.92</v>
      </c>
      <c r="N56" s="57">
        <f>D56+0.633</f>
        <v>126.61399999999999</v>
      </c>
      <c r="O56" s="31"/>
      <c r="P56" s="30">
        <f>(I56-G56)/(12/12)</f>
        <v>-0.69000000000002615</v>
      </c>
      <c r="Q56" s="32">
        <f t="shared" si="1"/>
        <v>-0.47300000000001319</v>
      </c>
      <c r="R56" s="59">
        <f t="shared" si="2"/>
        <v>-0.92000000000000171</v>
      </c>
      <c r="S56" s="58">
        <f t="shared" si="24"/>
        <v>-0.78200000000000591</v>
      </c>
      <c r="T56" s="50">
        <f t="shared" si="4"/>
        <v>-0.69000000000002615</v>
      </c>
      <c r="U56" s="32">
        <f t="shared" si="27"/>
        <v>-0.84499999999999886</v>
      </c>
      <c r="V56" s="32">
        <f t="shared" si="28"/>
        <v>-0.78599999999998715</v>
      </c>
      <c r="W56" s="32">
        <f t="shared" si="26"/>
        <v>-0.77366666666667072</v>
      </c>
      <c r="X56" s="59">
        <f t="shared" si="7"/>
        <v>-0.3060000000000116</v>
      </c>
      <c r="Y56"/>
      <c r="AA56"/>
      <c r="AB56"/>
      <c r="AC56"/>
    </row>
    <row r="57" spans="1:29" x14ac:dyDescent="0.25">
      <c r="A57" s="3">
        <v>1108</v>
      </c>
      <c r="B57" s="74">
        <v>2361312.0380000002</v>
      </c>
      <c r="C57" s="74">
        <v>6086633.8059999999</v>
      </c>
      <c r="D57" s="74">
        <v>123.626</v>
      </c>
      <c r="E57" s="6" t="s">
        <v>28</v>
      </c>
      <c r="F57" s="30"/>
      <c r="G57" s="30">
        <v>123.751</v>
      </c>
      <c r="H57" s="30">
        <v>123.78100000000001</v>
      </c>
      <c r="I57" s="30">
        <v>123.747</v>
      </c>
      <c r="J57" s="30">
        <v>123.568</v>
      </c>
      <c r="K57" s="30">
        <v>123.779</v>
      </c>
      <c r="L57" s="30">
        <v>123.785</v>
      </c>
      <c r="M57" s="60">
        <v>123.71299999999999</v>
      </c>
      <c r="N57" s="57">
        <f t="shared" si="0"/>
        <v>123.626</v>
      </c>
      <c r="O57" s="31"/>
      <c r="P57" s="30">
        <f t="shared" ref="P57:P69" si="29">J57-H57</f>
        <v>-0.21300000000000807</v>
      </c>
      <c r="Q57" s="32">
        <f t="shared" si="1"/>
        <v>0.21699999999999875</v>
      </c>
      <c r="R57" s="59">
        <f t="shared" si="2"/>
        <v>-0.15899999999999181</v>
      </c>
      <c r="S57" s="58">
        <f t="shared" si="24"/>
        <v>-5.1666666666667048E-2</v>
      </c>
      <c r="T57" s="50">
        <f t="shared" si="4"/>
        <v>-4.0000000000048885E-3</v>
      </c>
      <c r="U57" s="32">
        <f t="shared" si="25"/>
        <v>3.1999999999996476E-2</v>
      </c>
      <c r="V57" s="32">
        <f t="shared" si="5"/>
        <v>-6.6000000000002501E-2</v>
      </c>
      <c r="W57" s="32">
        <f t="shared" si="26"/>
        <v>-1.2666666666670304E-2</v>
      </c>
      <c r="X57" s="59">
        <f t="shared" si="7"/>
        <v>-8.6999999999989086E-2</v>
      </c>
      <c r="Y57"/>
      <c r="Z57"/>
      <c r="AA57"/>
      <c r="AB57"/>
      <c r="AC57"/>
    </row>
    <row r="58" spans="1:29" x14ac:dyDescent="0.25">
      <c r="A58" s="3">
        <v>2062</v>
      </c>
      <c r="B58" s="74">
        <v>2239271.5559999999</v>
      </c>
      <c r="C58" s="74">
        <v>6146221.4119999995</v>
      </c>
      <c r="D58" s="74">
        <v>140.178</v>
      </c>
      <c r="E58" s="6" t="s">
        <v>29</v>
      </c>
      <c r="F58" s="30"/>
      <c r="G58" s="30">
        <v>141.374</v>
      </c>
      <c r="H58" s="30">
        <v>141.346</v>
      </c>
      <c r="I58" s="30">
        <v>141.18899999999999</v>
      </c>
      <c r="J58" s="30">
        <v>140.86199999999999</v>
      </c>
      <c r="K58" s="30">
        <v>140.679</v>
      </c>
      <c r="L58" s="30">
        <v>140.68299999999999</v>
      </c>
      <c r="M58" s="60">
        <v>140.42500000000001</v>
      </c>
      <c r="N58" s="57">
        <f t="shared" si="0"/>
        <v>140.178</v>
      </c>
      <c r="O58" s="31"/>
      <c r="P58" s="30">
        <f t="shared" si="29"/>
        <v>-0.48400000000000887</v>
      </c>
      <c r="Q58" s="32">
        <f t="shared" si="1"/>
        <v>-0.17900000000000205</v>
      </c>
      <c r="R58" s="59">
        <f t="shared" si="2"/>
        <v>-0.50499999999999545</v>
      </c>
      <c r="S58" s="58">
        <f t="shared" si="24"/>
        <v>-0.38933333333333547</v>
      </c>
      <c r="T58" s="50">
        <f t="shared" si="4"/>
        <v>-0.18500000000000227</v>
      </c>
      <c r="U58" s="32">
        <f t="shared" si="25"/>
        <v>-0.50999999999999091</v>
      </c>
      <c r="V58" s="32">
        <f t="shared" si="5"/>
        <v>-0.25399999999999068</v>
      </c>
      <c r="W58" s="32">
        <f t="shared" si="26"/>
        <v>-0.31633333333332797</v>
      </c>
      <c r="X58" s="59">
        <f t="shared" si="7"/>
        <v>-0.2470000000000141</v>
      </c>
      <c r="Y58"/>
      <c r="Z58"/>
      <c r="AA58"/>
      <c r="AB58"/>
      <c r="AC58"/>
    </row>
    <row r="59" spans="1:29" x14ac:dyDescent="0.25">
      <c r="A59" s="3">
        <v>2065</v>
      </c>
      <c r="B59" s="74">
        <v>2322679.4789999998</v>
      </c>
      <c r="C59" s="74">
        <v>6128257.3779999996</v>
      </c>
      <c r="D59" s="74">
        <v>144.82400000000001</v>
      </c>
      <c r="E59" s="6" t="s">
        <v>30</v>
      </c>
      <c r="F59" s="30"/>
      <c r="G59" s="30">
        <v>146.01599999999999</v>
      </c>
      <c r="H59" s="30">
        <v>146.024</v>
      </c>
      <c r="I59" s="30">
        <v>145.74600000000001</v>
      </c>
      <c r="J59" s="30">
        <v>145.44399999999999</v>
      </c>
      <c r="K59" s="30">
        <v>145.39699999999999</v>
      </c>
      <c r="L59" s="30">
        <v>145.36099999999999</v>
      </c>
      <c r="M59" s="60">
        <v>144.94800000000001</v>
      </c>
      <c r="N59" s="57">
        <f t="shared" si="0"/>
        <v>144.82400000000001</v>
      </c>
      <c r="O59" s="31"/>
      <c r="P59" s="30">
        <f t="shared" si="29"/>
        <v>-0.58000000000001251</v>
      </c>
      <c r="Q59" s="32">
        <f t="shared" si="1"/>
        <v>-8.2999999999998408E-2</v>
      </c>
      <c r="R59" s="59">
        <f t="shared" si="2"/>
        <v>-0.53699999999997772</v>
      </c>
      <c r="S59" s="58">
        <f t="shared" si="24"/>
        <v>-0.39999999999999619</v>
      </c>
      <c r="T59" s="50">
        <f t="shared" si="4"/>
        <v>-0.26999999999998181</v>
      </c>
      <c r="U59" s="32">
        <f t="shared" si="25"/>
        <v>-0.34900000000001796</v>
      </c>
      <c r="V59" s="32">
        <f t="shared" si="5"/>
        <v>-0.44899999999998386</v>
      </c>
      <c r="W59" s="32">
        <f t="shared" si="26"/>
        <v>-0.35599999999999454</v>
      </c>
      <c r="X59" s="59">
        <f t="shared" si="7"/>
        <v>-0.12399999999999523</v>
      </c>
      <c r="Y59"/>
      <c r="Z59"/>
      <c r="AA59"/>
      <c r="AB59"/>
      <c r="AC59"/>
    </row>
    <row r="60" spans="1:29" x14ac:dyDescent="0.25">
      <c r="A60" s="3">
        <v>2076</v>
      </c>
      <c r="B60" s="74">
        <v>2280427.7510000002</v>
      </c>
      <c r="C60" s="74">
        <v>6163347.8380000005</v>
      </c>
      <c r="D60" s="74">
        <v>179.36</v>
      </c>
      <c r="E60" s="6" t="s">
        <v>81</v>
      </c>
      <c r="F60" s="30"/>
      <c r="G60" s="30">
        <v>180.94900000000001</v>
      </c>
      <c r="H60" s="30">
        <v>180.85499999999999</v>
      </c>
      <c r="I60" s="30">
        <v>180.67400000000001</v>
      </c>
      <c r="J60" s="30">
        <v>180.34399999999999</v>
      </c>
      <c r="K60" s="30">
        <v>180.22399999999999</v>
      </c>
      <c r="L60" s="30">
        <v>180.119</v>
      </c>
      <c r="M60" s="60">
        <v>179.67599999999999</v>
      </c>
      <c r="N60" s="57">
        <f t="shared" si="0"/>
        <v>179.36</v>
      </c>
      <c r="O60" s="31"/>
      <c r="P60" s="30">
        <f t="shared" si="29"/>
        <v>-0.51099999999999568</v>
      </c>
      <c r="Q60" s="32">
        <f t="shared" si="1"/>
        <v>-0.22499999999999432</v>
      </c>
      <c r="R60" s="59">
        <f t="shared" si="2"/>
        <v>-0.75899999999998613</v>
      </c>
      <c r="S60" s="58">
        <f t="shared" si="24"/>
        <v>-0.49833333333332536</v>
      </c>
      <c r="T60" s="50">
        <f t="shared" si="4"/>
        <v>-0.27500000000000568</v>
      </c>
      <c r="U60" s="32">
        <f t="shared" si="25"/>
        <v>-0.45000000000001705</v>
      </c>
      <c r="V60" s="32">
        <f t="shared" si="5"/>
        <v>-0.54800000000000182</v>
      </c>
      <c r="W60" s="32">
        <f t="shared" si="26"/>
        <v>-0.4243333333333415</v>
      </c>
      <c r="X60" s="59">
        <f t="shared" si="7"/>
        <v>-0.31599999999997408</v>
      </c>
      <c r="Y60"/>
      <c r="Z60"/>
      <c r="AA60"/>
      <c r="AB60"/>
      <c r="AC60"/>
    </row>
    <row r="61" spans="1:29" x14ac:dyDescent="0.25">
      <c r="A61" s="3">
        <v>2107</v>
      </c>
      <c r="B61" s="74">
        <v>2099695.7549999999</v>
      </c>
      <c r="C61" s="74">
        <v>6220352.6739999996</v>
      </c>
      <c r="D61" s="74">
        <v>175.25200000000001</v>
      </c>
      <c r="E61" s="6" t="s">
        <v>82</v>
      </c>
      <c r="F61" s="30"/>
      <c r="G61" s="30">
        <v>176.244</v>
      </c>
      <c r="H61" s="30">
        <v>176.19399999999999</v>
      </c>
      <c r="I61" s="30">
        <v>176.119</v>
      </c>
      <c r="J61" s="30">
        <v>175.773</v>
      </c>
      <c r="K61" s="30">
        <v>175.53700000000001</v>
      </c>
      <c r="L61" s="30">
        <v>175.65299999999999</v>
      </c>
      <c r="M61" s="60">
        <v>175.44900000000001</v>
      </c>
      <c r="N61" s="57">
        <f t="shared" si="0"/>
        <v>175.25200000000001</v>
      </c>
      <c r="O61" s="31"/>
      <c r="P61" s="30">
        <f t="shared" si="29"/>
        <v>-0.42099999999999227</v>
      </c>
      <c r="Q61" s="32">
        <f t="shared" si="1"/>
        <v>-0.12000000000000455</v>
      </c>
      <c r="R61" s="59">
        <f t="shared" si="2"/>
        <v>-0.40099999999998204</v>
      </c>
      <c r="S61" s="58">
        <f t="shared" si="24"/>
        <v>-0.31399999999999295</v>
      </c>
      <c r="T61" s="50">
        <f t="shared" si="4"/>
        <v>-0.125</v>
      </c>
      <c r="U61" s="32">
        <f t="shared" si="25"/>
        <v>-0.58199999999999363</v>
      </c>
      <c r="V61" s="32">
        <f t="shared" si="5"/>
        <v>-8.7999999999993861E-2</v>
      </c>
      <c r="W61" s="32">
        <f t="shared" si="26"/>
        <v>-0.26499999999999585</v>
      </c>
      <c r="X61" s="59">
        <f t="shared" si="7"/>
        <v>-0.19700000000000273</v>
      </c>
      <c r="Y61"/>
      <c r="Z61"/>
      <c r="AA61"/>
      <c r="AB61"/>
      <c r="AC61"/>
    </row>
    <row r="62" spans="1:29" x14ac:dyDescent="0.25">
      <c r="A62" s="3">
        <v>2147</v>
      </c>
      <c r="B62" s="74">
        <v>2062741.628</v>
      </c>
      <c r="C62" s="74">
        <v>6223015.9610000001</v>
      </c>
      <c r="D62" s="74">
        <v>195.43700000000001</v>
      </c>
      <c r="E62" s="6" t="s">
        <v>31</v>
      </c>
      <c r="F62" s="30"/>
      <c r="G62" s="30">
        <v>196.79599999999999</v>
      </c>
      <c r="H62" s="30">
        <v>196.71700000000001</v>
      </c>
      <c r="I62" s="30">
        <v>196.62899999999999</v>
      </c>
      <c r="J62" s="30">
        <v>196.21700000000001</v>
      </c>
      <c r="K62" s="30">
        <v>195.95699999999999</v>
      </c>
      <c r="L62" s="30">
        <v>195.95599999999999</v>
      </c>
      <c r="M62" s="60">
        <v>195.655</v>
      </c>
      <c r="N62" s="57">
        <f t="shared" si="0"/>
        <v>195.43700000000001</v>
      </c>
      <c r="O62" s="31"/>
      <c r="P62" s="30">
        <f t="shared" si="29"/>
        <v>-0.5</v>
      </c>
      <c r="Q62" s="32">
        <f t="shared" si="1"/>
        <v>-0.2610000000000241</v>
      </c>
      <c r="R62" s="59">
        <f t="shared" si="2"/>
        <v>-0.51899999999997704</v>
      </c>
      <c r="S62" s="58">
        <f t="shared" si="24"/>
        <v>-0.42666666666666703</v>
      </c>
      <c r="T62" s="50">
        <f t="shared" si="4"/>
        <v>-0.16700000000000159</v>
      </c>
      <c r="U62" s="32">
        <f t="shared" si="25"/>
        <v>-0.67199999999999704</v>
      </c>
      <c r="V62" s="32">
        <f t="shared" si="5"/>
        <v>-0.3019999999999925</v>
      </c>
      <c r="W62" s="32">
        <f t="shared" si="26"/>
        <v>-0.38033333333333036</v>
      </c>
      <c r="X62" s="59">
        <f t="shared" si="7"/>
        <v>-0.21799999999998931</v>
      </c>
      <c r="Y62"/>
      <c r="Z62"/>
      <c r="AA62"/>
      <c r="AB62"/>
      <c r="AC62"/>
    </row>
    <row r="63" spans="1:29" x14ac:dyDescent="0.25">
      <c r="A63" s="3">
        <v>2149</v>
      </c>
      <c r="B63" s="74">
        <v>2115864.827</v>
      </c>
      <c r="C63" s="74">
        <v>6175004.3229999999</v>
      </c>
      <c r="D63" s="74">
        <v>165.02</v>
      </c>
      <c r="E63" s="6" t="s">
        <v>32</v>
      </c>
      <c r="F63" s="30"/>
      <c r="G63" s="30">
        <v>166.011</v>
      </c>
      <c r="H63" s="30">
        <v>165.95699999999999</v>
      </c>
      <c r="I63" s="30">
        <v>165.93</v>
      </c>
      <c r="J63" s="30">
        <v>165.58799999999999</v>
      </c>
      <c r="K63" s="30">
        <v>165.482</v>
      </c>
      <c r="L63" s="30">
        <v>165.506</v>
      </c>
      <c r="M63" s="60">
        <v>165.334</v>
      </c>
      <c r="N63" s="57">
        <f t="shared" si="0"/>
        <v>165.02</v>
      </c>
      <c r="O63" s="31"/>
      <c r="P63" s="30">
        <f t="shared" si="29"/>
        <v>-0.36899999999999977</v>
      </c>
      <c r="Q63" s="32">
        <f t="shared" si="1"/>
        <v>-8.1999999999993634E-2</v>
      </c>
      <c r="R63" s="59">
        <f t="shared" si="2"/>
        <v>-0.48599999999999</v>
      </c>
      <c r="S63" s="58">
        <f t="shared" si="24"/>
        <v>-0.3123333333333278</v>
      </c>
      <c r="T63" s="50">
        <f t="shared" si="4"/>
        <v>-8.0999999999988859E-2</v>
      </c>
      <c r="U63" s="32">
        <f t="shared" si="25"/>
        <v>-0.4480000000000075</v>
      </c>
      <c r="V63" s="32">
        <f t="shared" si="5"/>
        <v>-0.14799999999999613</v>
      </c>
      <c r="W63" s="32">
        <f t="shared" si="26"/>
        <v>-0.22566666666666416</v>
      </c>
      <c r="X63" s="59">
        <f t="shared" si="7"/>
        <v>-0.31399999999999295</v>
      </c>
      <c r="Y63"/>
      <c r="Z63"/>
      <c r="AA63"/>
      <c r="AB63"/>
      <c r="AC63"/>
    </row>
    <row r="64" spans="1:29" x14ac:dyDescent="0.25">
      <c r="A64" s="3">
        <v>2160</v>
      </c>
      <c r="B64" s="74">
        <v>2078118.3489999999</v>
      </c>
      <c r="C64" s="74">
        <v>6305388.2719999999</v>
      </c>
      <c r="D64" s="74">
        <v>232.624</v>
      </c>
      <c r="E64" s="6" t="s">
        <v>33</v>
      </c>
      <c r="F64" s="30"/>
      <c r="G64" s="30">
        <v>233.19</v>
      </c>
      <c r="H64" s="30">
        <v>233.017</v>
      </c>
      <c r="I64" s="30">
        <v>232.982</v>
      </c>
      <c r="J64" s="30">
        <v>232.66900000000001</v>
      </c>
      <c r="K64" s="30">
        <v>232.74</v>
      </c>
      <c r="L64" s="30">
        <v>232.733</v>
      </c>
      <c r="M64" s="60">
        <v>232.73400000000001</v>
      </c>
      <c r="N64" s="57">
        <f t="shared" si="0"/>
        <v>232.624</v>
      </c>
      <c r="O64" s="31"/>
      <c r="P64" s="30">
        <f t="shared" si="29"/>
        <v>-0.34799999999998477</v>
      </c>
      <c r="Q64" s="32">
        <f t="shared" si="1"/>
        <v>6.3999999999992951E-2</v>
      </c>
      <c r="R64" s="59">
        <f t="shared" si="2"/>
        <v>-0.10900000000000887</v>
      </c>
      <c r="S64" s="58">
        <f t="shared" si="24"/>
        <v>-0.13100000000000023</v>
      </c>
      <c r="T64" s="50">
        <f t="shared" si="4"/>
        <v>-0.20799999999999841</v>
      </c>
      <c r="U64" s="32">
        <f t="shared" si="25"/>
        <v>-0.24199999999999022</v>
      </c>
      <c r="V64" s="32">
        <f t="shared" si="5"/>
        <v>-6.0000000000002274E-3</v>
      </c>
      <c r="W64" s="32">
        <f t="shared" si="26"/>
        <v>-0.15199999999999628</v>
      </c>
      <c r="X64" s="59">
        <f t="shared" si="7"/>
        <v>-0.11000000000001364</v>
      </c>
      <c r="Y64"/>
      <c r="Z64"/>
      <c r="AA64"/>
      <c r="AB64"/>
      <c r="AC64"/>
    </row>
    <row r="65" spans="1:31" x14ac:dyDescent="0.25">
      <c r="A65" s="3">
        <v>2348</v>
      </c>
      <c r="B65" s="74">
        <v>2256684.6269999999</v>
      </c>
      <c r="C65" s="74">
        <v>6084032.5159999998</v>
      </c>
      <c r="D65" s="74">
        <v>112.854</v>
      </c>
      <c r="E65" s="6" t="s">
        <v>34</v>
      </c>
      <c r="F65" s="30"/>
      <c r="G65" s="30">
        <v>113.44199999999999</v>
      </c>
      <c r="H65" s="30">
        <v>113.36499999999999</v>
      </c>
      <c r="I65" s="30">
        <v>113.253</v>
      </c>
      <c r="J65" s="30">
        <v>113.081</v>
      </c>
      <c r="K65" s="30">
        <v>113.08</v>
      </c>
      <c r="L65" s="30">
        <v>113.14700000000001</v>
      </c>
      <c r="M65" s="60">
        <v>112.976</v>
      </c>
      <c r="N65" s="57">
        <f t="shared" si="0"/>
        <v>112.854</v>
      </c>
      <c r="O65" s="31"/>
      <c r="P65" s="30">
        <f t="shared" si="29"/>
        <v>-0.28399999999999181</v>
      </c>
      <c r="Q65" s="32">
        <f t="shared" si="1"/>
        <v>6.6000000000002501E-2</v>
      </c>
      <c r="R65" s="59">
        <f t="shared" si="2"/>
        <v>-0.29300000000000637</v>
      </c>
      <c r="S65" s="58">
        <f t="shared" si="24"/>
        <v>-0.17033333333333189</v>
      </c>
      <c r="T65" s="50">
        <f t="shared" si="4"/>
        <v>-0.18899999999999295</v>
      </c>
      <c r="U65" s="32">
        <f t="shared" si="25"/>
        <v>-0.17300000000000182</v>
      </c>
      <c r="V65" s="32">
        <f t="shared" si="5"/>
        <v>-0.1039999999999992</v>
      </c>
      <c r="W65" s="32">
        <f t="shared" si="26"/>
        <v>-0.15533333333333132</v>
      </c>
      <c r="X65" s="59">
        <f t="shared" si="7"/>
        <v>-0.12199999999999989</v>
      </c>
      <c r="Y65"/>
      <c r="Z65"/>
      <c r="AA65"/>
      <c r="AB65"/>
      <c r="AC65"/>
    </row>
    <row r="66" spans="1:31" x14ac:dyDescent="0.25">
      <c r="A66" s="3">
        <v>2362</v>
      </c>
      <c r="B66" s="74">
        <v>2256922.9550000001</v>
      </c>
      <c r="C66" s="74">
        <v>6143246.1909999996</v>
      </c>
      <c r="D66" s="74">
        <v>147.65299999999999</v>
      </c>
      <c r="E66" s="6" t="s">
        <v>35</v>
      </c>
      <c r="F66" s="30"/>
      <c r="G66" s="30">
        <v>149.81800000000001</v>
      </c>
      <c r="H66" s="30">
        <v>149.62100000000001</v>
      </c>
      <c r="I66" s="30">
        <v>149.286</v>
      </c>
      <c r="J66" s="30">
        <v>148.89099999999999</v>
      </c>
      <c r="K66" s="30">
        <v>148.68199999999999</v>
      </c>
      <c r="L66" s="30">
        <v>148.51599999999999</v>
      </c>
      <c r="M66" s="60">
        <v>148.02099999999999</v>
      </c>
      <c r="N66" s="57">
        <f t="shared" si="0"/>
        <v>147.65299999999999</v>
      </c>
      <c r="O66" s="31"/>
      <c r="P66" s="30">
        <f t="shared" si="29"/>
        <v>-0.73000000000001819</v>
      </c>
      <c r="Q66" s="32">
        <f t="shared" si="1"/>
        <v>-0.375</v>
      </c>
      <c r="R66" s="59">
        <f t="shared" si="2"/>
        <v>-0.86299999999999955</v>
      </c>
      <c r="S66" s="58">
        <f t="shared" si="24"/>
        <v>-0.65600000000000591</v>
      </c>
      <c r="T66" s="50">
        <f t="shared" si="4"/>
        <v>-0.53200000000001069</v>
      </c>
      <c r="U66" s="32">
        <f t="shared" si="25"/>
        <v>-0.60400000000001342</v>
      </c>
      <c r="V66" s="32">
        <f t="shared" si="5"/>
        <v>-0.66100000000000136</v>
      </c>
      <c r="W66" s="32">
        <f t="shared" si="26"/>
        <v>-0.59900000000000853</v>
      </c>
      <c r="X66" s="59">
        <f t="shared" si="7"/>
        <v>-0.367999999999995</v>
      </c>
      <c r="Y66"/>
      <c r="Z66"/>
      <c r="AA66"/>
      <c r="AB66"/>
      <c r="AC66"/>
    </row>
    <row r="67" spans="1:31" x14ac:dyDescent="0.25">
      <c r="A67" s="3">
        <v>2378</v>
      </c>
      <c r="B67" s="74">
        <v>2256382.2760000001</v>
      </c>
      <c r="C67" s="74">
        <v>6184306.5020000003</v>
      </c>
      <c r="D67" s="74">
        <v>180.71600000000001</v>
      </c>
      <c r="E67" s="6" t="s">
        <v>36</v>
      </c>
      <c r="F67" s="30"/>
      <c r="G67" s="30">
        <v>182.58799999999999</v>
      </c>
      <c r="H67" s="30">
        <v>182.47</v>
      </c>
      <c r="I67" s="30">
        <v>182.262</v>
      </c>
      <c r="J67" s="30">
        <v>181.863</v>
      </c>
      <c r="K67" s="30">
        <v>181.62899999999999</v>
      </c>
      <c r="L67" s="30">
        <v>181.46299999999999</v>
      </c>
      <c r="M67" s="60">
        <v>181.03899999999999</v>
      </c>
      <c r="N67" s="57">
        <f t="shared" si="0"/>
        <v>180.71600000000001</v>
      </c>
      <c r="O67" s="31"/>
      <c r="P67" s="30">
        <f t="shared" si="29"/>
        <v>-0.60699999999999932</v>
      </c>
      <c r="Q67" s="32">
        <f t="shared" si="1"/>
        <v>-0.40000000000000568</v>
      </c>
      <c r="R67" s="59">
        <f t="shared" si="2"/>
        <v>-0.74699999999998568</v>
      </c>
      <c r="S67" s="58">
        <f t="shared" si="24"/>
        <v>-0.58466666666666356</v>
      </c>
      <c r="T67" s="50">
        <f t="shared" si="4"/>
        <v>-0.32599999999999341</v>
      </c>
      <c r="U67" s="32">
        <f t="shared" si="25"/>
        <v>-0.63300000000000978</v>
      </c>
      <c r="V67" s="32">
        <f t="shared" si="5"/>
        <v>-0.59000000000000341</v>
      </c>
      <c r="W67" s="32">
        <f t="shared" si="26"/>
        <v>-0.51633333333333553</v>
      </c>
      <c r="X67" s="59">
        <f t="shared" si="7"/>
        <v>-0.32299999999997908</v>
      </c>
      <c r="Y67"/>
      <c r="Z67"/>
      <c r="AA67"/>
      <c r="AB67"/>
      <c r="AC67"/>
    </row>
    <row r="68" spans="1:31" x14ac:dyDescent="0.25">
      <c r="A68" s="3">
        <v>2448</v>
      </c>
      <c r="B68" s="74">
        <v>2061261.2150000001</v>
      </c>
      <c r="C68" s="74">
        <v>6266141.2010000004</v>
      </c>
      <c r="D68" s="74">
        <v>198.03200000000001</v>
      </c>
      <c r="E68" s="6" t="s">
        <v>37</v>
      </c>
      <c r="F68" s="30"/>
      <c r="G68" s="30">
        <v>199.41499999999999</v>
      </c>
      <c r="H68" s="30">
        <v>199.28</v>
      </c>
      <c r="I68" s="30">
        <v>199.18700000000001</v>
      </c>
      <c r="J68" s="30">
        <v>198.756</v>
      </c>
      <c r="K68" s="30">
        <v>198.536</v>
      </c>
      <c r="L68" s="30">
        <v>198.501</v>
      </c>
      <c r="M68" s="60">
        <v>198.22800000000001</v>
      </c>
      <c r="N68" s="57">
        <f t="shared" si="0"/>
        <v>198.03200000000001</v>
      </c>
      <c r="O68" s="31"/>
      <c r="P68" s="30">
        <f t="shared" si="29"/>
        <v>-0.52400000000000091</v>
      </c>
      <c r="Q68" s="32">
        <f t="shared" si="1"/>
        <v>-0.25499999999999545</v>
      </c>
      <c r="R68" s="59">
        <f t="shared" si="2"/>
        <v>-0.46899999999999409</v>
      </c>
      <c r="S68" s="58">
        <f t="shared" si="24"/>
        <v>-0.41599999999999682</v>
      </c>
      <c r="T68" s="50">
        <f t="shared" si="4"/>
        <v>-0.22799999999998022</v>
      </c>
      <c r="U68" s="32">
        <f t="shared" si="25"/>
        <v>-0.65100000000001046</v>
      </c>
      <c r="V68" s="32">
        <f t="shared" si="5"/>
        <v>-0.30799999999999272</v>
      </c>
      <c r="W68" s="32">
        <f t="shared" si="26"/>
        <v>-0.39566666666666112</v>
      </c>
      <c r="X68" s="59">
        <f t="shared" si="7"/>
        <v>-0.19599999999999795</v>
      </c>
      <c r="Y68"/>
      <c r="Z68"/>
      <c r="AA68"/>
      <c r="AB68"/>
      <c r="AC68"/>
    </row>
    <row r="69" spans="1:31" x14ac:dyDescent="0.25">
      <c r="A69" s="3">
        <v>2562</v>
      </c>
      <c r="B69" s="74">
        <v>2232976.8620000002</v>
      </c>
      <c r="C69" s="74">
        <v>6129496.4309999999</v>
      </c>
      <c r="D69" s="74">
        <v>132.40100000000001</v>
      </c>
      <c r="E69" s="6" t="s">
        <v>85</v>
      </c>
      <c r="F69" s="30"/>
      <c r="G69" s="30">
        <v>133.74100000000001</v>
      </c>
      <c r="H69" s="30">
        <v>133.63499999999999</v>
      </c>
      <c r="I69" s="30">
        <v>133.54</v>
      </c>
      <c r="J69" s="30">
        <v>133.214</v>
      </c>
      <c r="K69" s="30">
        <v>133.13</v>
      </c>
      <c r="L69" s="30">
        <v>133.08500000000001</v>
      </c>
      <c r="M69" s="60">
        <v>132.648</v>
      </c>
      <c r="N69" s="57">
        <f t="shared" si="0"/>
        <v>132.40100000000001</v>
      </c>
      <c r="O69" s="31"/>
      <c r="P69" s="30">
        <f t="shared" si="29"/>
        <v>-0.42099999999999227</v>
      </c>
      <c r="Q69" s="32">
        <f t="shared" si="1"/>
        <v>-0.12899999999999068</v>
      </c>
      <c r="R69" s="59">
        <f t="shared" si="2"/>
        <v>-0.6839999999999975</v>
      </c>
      <c r="S69" s="58">
        <f t="shared" si="24"/>
        <v>-0.41133333333332683</v>
      </c>
      <c r="T69" s="50">
        <f t="shared" si="4"/>
        <v>-0.20100000000002183</v>
      </c>
      <c r="U69" s="32">
        <f t="shared" si="25"/>
        <v>-0.40999999999999659</v>
      </c>
      <c r="V69" s="32">
        <f t="shared" si="5"/>
        <v>-0.48199999999999932</v>
      </c>
      <c r="W69" s="32">
        <f t="shared" si="26"/>
        <v>-0.36433333333333923</v>
      </c>
      <c r="X69" s="59">
        <f t="shared" si="7"/>
        <v>-0.24699999999998568</v>
      </c>
      <c r="Y69"/>
      <c r="Z69"/>
      <c r="AA69"/>
      <c r="AB69"/>
      <c r="AC69"/>
    </row>
    <row r="70" spans="1:31" x14ac:dyDescent="0.25">
      <c r="A70" s="3" t="s">
        <v>38</v>
      </c>
      <c r="B70" s="74">
        <v>2405239.0430000001</v>
      </c>
      <c r="C70" s="74">
        <v>6241496.4859999996</v>
      </c>
      <c r="D70" s="74">
        <v>1289.354</v>
      </c>
      <c r="E70" s="6" t="s">
        <v>39</v>
      </c>
      <c r="F70" s="30"/>
      <c r="G70" s="30"/>
      <c r="H70" s="30"/>
      <c r="I70" s="30"/>
      <c r="J70" s="30">
        <v>1289.2950000000001</v>
      </c>
      <c r="K70" s="30">
        <v>1289.337</v>
      </c>
      <c r="L70" s="30">
        <v>1289.2280000000001</v>
      </c>
      <c r="M70" s="60">
        <v>1289.3710000000001</v>
      </c>
      <c r="N70" s="57">
        <f t="shared" si="0"/>
        <v>1289.354</v>
      </c>
      <c r="O70" s="30"/>
      <c r="P70" s="30"/>
      <c r="Q70" s="32">
        <f t="shared" si="1"/>
        <v>-6.7000000000007276E-2</v>
      </c>
      <c r="R70" s="59">
        <f t="shared" si="2"/>
        <v>0.12599999999997635</v>
      </c>
      <c r="S70" s="58">
        <f t="shared" ref="S70:S77" si="30">(N70-J70)/2</f>
        <v>2.9499999999984539E-2</v>
      </c>
      <c r="T70" s="31"/>
      <c r="U70" s="31"/>
      <c r="V70" s="32">
        <f t="shared" si="5"/>
        <v>3.4000000000105501E-2</v>
      </c>
      <c r="W70" s="31">
        <f t="shared" ref="W70:W77" si="31">M70-K70</f>
        <v>3.4000000000105501E-2</v>
      </c>
      <c r="X70" s="59">
        <f t="shared" si="7"/>
        <v>-1.7000000000052751E-2</v>
      </c>
      <c r="Y70"/>
      <c r="Z70"/>
      <c r="AA70"/>
      <c r="AB70"/>
      <c r="AC70"/>
    </row>
    <row r="71" spans="1:31" x14ac:dyDescent="0.25">
      <c r="A71" s="3" t="s">
        <v>40</v>
      </c>
      <c r="B71" s="74">
        <v>2273179.4580000001</v>
      </c>
      <c r="C71" s="74">
        <v>6009947.6390000004</v>
      </c>
      <c r="D71" s="74">
        <v>137.83000000000001</v>
      </c>
      <c r="E71" s="6" t="s">
        <v>83</v>
      </c>
      <c r="F71" s="30"/>
      <c r="G71" s="30"/>
      <c r="H71" s="30"/>
      <c r="I71" s="30"/>
      <c r="J71" s="30">
        <v>137.88300000000001</v>
      </c>
      <c r="K71" s="30">
        <v>137.964</v>
      </c>
      <c r="L71" s="30">
        <v>137.959</v>
      </c>
      <c r="M71" s="60">
        <v>137.922</v>
      </c>
      <c r="N71" s="57">
        <f t="shared" ref="N71:N77" si="32">D71</f>
        <v>137.83000000000001</v>
      </c>
      <c r="O71" s="30"/>
      <c r="P71" s="30"/>
      <c r="Q71" s="32">
        <f t="shared" ref="Q71:Q77" si="33">L71-J71</f>
        <v>7.5999999999993406E-2</v>
      </c>
      <c r="R71" s="59">
        <f t="shared" ref="R71:R77" si="34">N71-L71</f>
        <v>-0.12899999999999068</v>
      </c>
      <c r="S71" s="58">
        <f t="shared" si="30"/>
        <v>-2.6499999999998636E-2</v>
      </c>
      <c r="T71" s="31"/>
      <c r="U71" s="31"/>
      <c r="V71" s="32">
        <f t="shared" ref="V71:V77" si="35">M71-K71</f>
        <v>-4.2000000000001592E-2</v>
      </c>
      <c r="W71" s="31">
        <f t="shared" si="31"/>
        <v>-4.2000000000001592E-2</v>
      </c>
      <c r="X71" s="59">
        <f t="shared" ref="X71:X77" si="36">N71-M71</f>
        <v>-9.1999999999984539E-2</v>
      </c>
      <c r="Y71"/>
      <c r="Z71"/>
      <c r="AA71"/>
      <c r="AB71"/>
      <c r="AC71"/>
    </row>
    <row r="72" spans="1:31" x14ac:dyDescent="0.25">
      <c r="A72" s="45" t="s">
        <v>41</v>
      </c>
      <c r="B72" s="74">
        <v>2197033.1120000002</v>
      </c>
      <c r="C72" s="74">
        <v>6077365.8949999996</v>
      </c>
      <c r="D72" s="74">
        <v>189.67500000000001</v>
      </c>
      <c r="E72" s="48" t="s">
        <v>42</v>
      </c>
      <c r="F72" s="30"/>
      <c r="G72" s="30"/>
      <c r="H72" s="30"/>
      <c r="I72" s="30"/>
      <c r="J72" s="30">
        <v>189.839</v>
      </c>
      <c r="K72" s="30">
        <v>189.78399999999999</v>
      </c>
      <c r="L72" s="34">
        <v>189.93509999999998</v>
      </c>
      <c r="M72" s="60">
        <v>189.79599999999999</v>
      </c>
      <c r="N72" s="57">
        <f t="shared" si="32"/>
        <v>189.67500000000001</v>
      </c>
      <c r="O72" s="30"/>
      <c r="P72" s="30"/>
      <c r="Q72" s="32">
        <f>L72-J72</f>
        <v>9.6099999999978536E-2</v>
      </c>
      <c r="R72" s="59">
        <f t="shared" si="34"/>
        <v>-0.2600999999999658</v>
      </c>
      <c r="S72" s="58">
        <f t="shared" si="30"/>
        <v>-8.1999999999993634E-2</v>
      </c>
      <c r="T72" s="31"/>
      <c r="U72" s="31"/>
      <c r="V72" s="32">
        <f t="shared" si="35"/>
        <v>1.2000000000000455E-2</v>
      </c>
      <c r="W72" s="31">
        <f t="shared" si="31"/>
        <v>1.2000000000000455E-2</v>
      </c>
      <c r="X72" s="59">
        <f t="shared" si="36"/>
        <v>-0.1209999999999809</v>
      </c>
      <c r="Y72"/>
      <c r="Z72"/>
      <c r="AA72"/>
      <c r="AB72"/>
      <c r="AC72"/>
    </row>
    <row r="73" spans="1:31" x14ac:dyDescent="0.25">
      <c r="A73" s="3" t="s">
        <v>43</v>
      </c>
      <c r="B73" s="74">
        <v>2143813.4470000002</v>
      </c>
      <c r="C73" s="74">
        <v>6133818.6119999997</v>
      </c>
      <c r="D73" s="74">
        <v>233.315</v>
      </c>
      <c r="E73" s="6" t="s">
        <v>44</v>
      </c>
      <c r="F73" s="30"/>
      <c r="G73" s="30"/>
      <c r="H73" s="30"/>
      <c r="I73" s="30"/>
      <c r="J73" s="30">
        <v>233.785</v>
      </c>
      <c r="K73" s="30">
        <v>233.55799999999999</v>
      </c>
      <c r="L73" s="30">
        <v>233.69300000000001</v>
      </c>
      <c r="M73" s="60">
        <v>233.54599999999999</v>
      </c>
      <c r="N73" s="57">
        <f t="shared" si="32"/>
        <v>233.315</v>
      </c>
      <c r="O73" s="30"/>
      <c r="P73" s="30"/>
      <c r="Q73" s="32">
        <f t="shared" si="33"/>
        <v>-9.1999999999984539E-2</v>
      </c>
      <c r="R73" s="59">
        <f t="shared" si="34"/>
        <v>-0.37800000000001432</v>
      </c>
      <c r="S73" s="58">
        <f t="shared" si="30"/>
        <v>-0.23499999999999943</v>
      </c>
      <c r="T73" s="31"/>
      <c r="U73" s="31"/>
      <c r="V73" s="32">
        <f t="shared" si="35"/>
        <v>-1.2000000000000455E-2</v>
      </c>
      <c r="W73" s="31">
        <f t="shared" si="31"/>
        <v>-1.2000000000000455E-2</v>
      </c>
      <c r="X73" s="59">
        <f t="shared" si="36"/>
        <v>-0.23099999999999454</v>
      </c>
      <c r="Y73"/>
      <c r="Z73"/>
      <c r="AA73"/>
      <c r="AB73"/>
      <c r="AC73"/>
    </row>
    <row r="74" spans="1:31" x14ac:dyDescent="0.25">
      <c r="A74" s="3" t="s">
        <v>45</v>
      </c>
      <c r="B74" s="74">
        <v>2143787.8730000001</v>
      </c>
      <c r="C74" s="74">
        <v>6458478.3229999999</v>
      </c>
      <c r="D74" s="74">
        <v>506.87299999999999</v>
      </c>
      <c r="E74" s="6" t="s">
        <v>84</v>
      </c>
      <c r="F74" s="30"/>
      <c r="G74" s="30"/>
      <c r="H74" s="30"/>
      <c r="I74" s="30"/>
      <c r="J74" s="30">
        <v>506.73200000000003</v>
      </c>
      <c r="K74" s="30">
        <v>506.84199999999998</v>
      </c>
      <c r="L74" s="30">
        <v>506.654</v>
      </c>
      <c r="M74" s="60">
        <v>507.14600000000002</v>
      </c>
      <c r="N74" s="57">
        <f t="shared" si="32"/>
        <v>506.87299999999999</v>
      </c>
      <c r="O74" s="30"/>
      <c r="P74" s="30"/>
      <c r="Q74" s="32">
        <f t="shared" si="33"/>
        <v>-7.8000000000031378E-2</v>
      </c>
      <c r="R74" s="59">
        <f t="shared" si="34"/>
        <v>0.21899999999999409</v>
      </c>
      <c r="S74" s="58">
        <f t="shared" si="30"/>
        <v>7.0499999999981355E-2</v>
      </c>
      <c r="T74" s="31"/>
      <c r="U74" s="31"/>
      <c r="V74" s="32">
        <f t="shared" si="35"/>
        <v>0.30400000000003047</v>
      </c>
      <c r="W74" s="31">
        <f t="shared" si="31"/>
        <v>0.30400000000003047</v>
      </c>
      <c r="X74" s="59">
        <f t="shared" si="36"/>
        <v>-0.27300000000002456</v>
      </c>
      <c r="Y74"/>
      <c r="Z74"/>
      <c r="AA74"/>
      <c r="AB74"/>
      <c r="AC74"/>
    </row>
    <row r="75" spans="1:31" x14ac:dyDescent="0.25">
      <c r="A75" s="3" t="s">
        <v>46</v>
      </c>
      <c r="B75" s="74">
        <v>2172507.801</v>
      </c>
      <c r="C75" s="74">
        <v>6031179.3870000001</v>
      </c>
      <c r="D75" s="74">
        <v>704.55899999999997</v>
      </c>
      <c r="E75" s="6" t="s">
        <v>47</v>
      </c>
      <c r="F75" s="30"/>
      <c r="G75" s="30"/>
      <c r="H75" s="30"/>
      <c r="I75" s="30"/>
      <c r="J75" s="30">
        <v>704.625</v>
      </c>
      <c r="K75" s="30">
        <v>704.49699999999996</v>
      </c>
      <c r="L75" s="30">
        <v>704.80899999999997</v>
      </c>
      <c r="M75" s="60">
        <v>704.64700000000005</v>
      </c>
      <c r="N75" s="57">
        <f t="shared" si="32"/>
        <v>704.55899999999997</v>
      </c>
      <c r="O75" s="30"/>
      <c r="P75" s="30"/>
      <c r="Q75" s="32">
        <f t="shared" si="33"/>
        <v>0.18399999999996908</v>
      </c>
      <c r="R75" s="59">
        <f t="shared" si="34"/>
        <v>-0.25</v>
      </c>
      <c r="S75" s="58">
        <f t="shared" si="30"/>
        <v>-3.3000000000015461E-2</v>
      </c>
      <c r="T75" s="31"/>
      <c r="U75" s="31"/>
      <c r="V75" s="32">
        <f t="shared" si="35"/>
        <v>0.15000000000009095</v>
      </c>
      <c r="W75" s="31">
        <f t="shared" si="31"/>
        <v>0.15000000000009095</v>
      </c>
      <c r="X75" s="59">
        <f t="shared" si="36"/>
        <v>-8.8000000000079126E-2</v>
      </c>
      <c r="Y75"/>
      <c r="Z75"/>
      <c r="AA75"/>
      <c r="AB75"/>
      <c r="AC75"/>
    </row>
    <row r="76" spans="1:31" x14ac:dyDescent="0.25">
      <c r="A76" s="3" t="s">
        <v>48</v>
      </c>
      <c r="B76" s="74">
        <v>2082514.9639999999</v>
      </c>
      <c r="C76" s="74">
        <v>6102978.8260000004</v>
      </c>
      <c r="D76" s="74">
        <v>1103.568</v>
      </c>
      <c r="E76" s="6" t="s">
        <v>49</v>
      </c>
      <c r="F76" s="30"/>
      <c r="G76" s="30"/>
      <c r="H76" s="30"/>
      <c r="I76" s="30"/>
      <c r="J76" s="30">
        <v>1103.636</v>
      </c>
      <c r="K76" s="30">
        <v>1103.492</v>
      </c>
      <c r="L76" s="30">
        <v>1103.6320000000001</v>
      </c>
      <c r="M76" s="60">
        <v>1103.691</v>
      </c>
      <c r="N76" s="57">
        <f t="shared" si="32"/>
        <v>1103.568</v>
      </c>
      <c r="O76" s="30"/>
      <c r="P76" s="30"/>
      <c r="Q76" s="32">
        <f t="shared" si="33"/>
        <v>-3.9999999999054126E-3</v>
      </c>
      <c r="R76" s="59">
        <f t="shared" si="34"/>
        <v>-6.4000000000078217E-2</v>
      </c>
      <c r="S76" s="58">
        <f t="shared" si="30"/>
        <v>-3.3999999999991815E-2</v>
      </c>
      <c r="T76" s="31"/>
      <c r="U76" s="31"/>
      <c r="V76" s="32">
        <f t="shared" si="35"/>
        <v>0.19900000000006912</v>
      </c>
      <c r="W76" s="31">
        <f t="shared" si="31"/>
        <v>0.19900000000006912</v>
      </c>
      <c r="X76" s="59">
        <f t="shared" si="36"/>
        <v>-0.12300000000004729</v>
      </c>
      <c r="Y76"/>
      <c r="Z76"/>
      <c r="AA76"/>
      <c r="AB76"/>
      <c r="AC76"/>
    </row>
    <row r="77" spans="1:31" x14ac:dyDescent="0.25">
      <c r="A77" s="3" t="s">
        <v>50</v>
      </c>
      <c r="B77" s="74">
        <v>2343309.1850000001</v>
      </c>
      <c r="C77" s="74">
        <v>5956829.3320000004</v>
      </c>
      <c r="D77" s="74">
        <v>183.29400000000001</v>
      </c>
      <c r="E77" s="6" t="s">
        <v>51</v>
      </c>
      <c r="F77" s="30"/>
      <c r="G77" s="30"/>
      <c r="H77" s="30"/>
      <c r="I77" s="30"/>
      <c r="J77" s="30">
        <v>183.255</v>
      </c>
      <c r="K77" s="30">
        <v>183.477</v>
      </c>
      <c r="L77" s="30">
        <v>183.39099999999999</v>
      </c>
      <c r="M77" s="60">
        <v>183.34</v>
      </c>
      <c r="N77" s="57">
        <f t="shared" si="32"/>
        <v>183.29400000000001</v>
      </c>
      <c r="O77" s="30"/>
      <c r="P77" s="30"/>
      <c r="Q77" s="32">
        <f t="shared" si="33"/>
        <v>0.13599999999999568</v>
      </c>
      <c r="R77" s="59">
        <f t="shared" si="34"/>
        <v>-9.6999999999979991E-2</v>
      </c>
      <c r="S77" s="58">
        <f t="shared" si="30"/>
        <v>1.9500000000007844E-2</v>
      </c>
      <c r="T77" s="31"/>
      <c r="U77" s="31"/>
      <c r="V77" s="32">
        <f t="shared" si="35"/>
        <v>-0.13700000000000045</v>
      </c>
      <c r="W77" s="31">
        <f t="shared" si="31"/>
        <v>-0.13700000000000045</v>
      </c>
      <c r="X77" s="59">
        <f t="shared" si="36"/>
        <v>-4.5999999999992269E-2</v>
      </c>
      <c r="Y77"/>
      <c r="Z77"/>
      <c r="AA77"/>
      <c r="AB77"/>
      <c r="AC77"/>
    </row>
    <row r="78" spans="1:31" x14ac:dyDescent="0.25">
      <c r="X78"/>
      <c r="Y78"/>
      <c r="Z78"/>
      <c r="AA78"/>
      <c r="AB78"/>
      <c r="AC78"/>
    </row>
    <row r="79" spans="1:31" s="22" customFormat="1" x14ac:dyDescent="0.25">
      <c r="A79" s="12">
        <v>-0.15</v>
      </c>
      <c r="B79" s="22" t="s">
        <v>102</v>
      </c>
      <c r="M79" s="47"/>
      <c r="N79" s="54"/>
      <c r="S79" s="55"/>
      <c r="T79" s="49"/>
      <c r="V79" s="47"/>
      <c r="W79" s="49"/>
    </row>
    <row r="80" spans="1:31" s="22" customFormat="1" x14ac:dyDescent="0.25">
      <c r="A80" s="2"/>
      <c r="E80" s="1"/>
      <c r="M80" s="47"/>
      <c r="N80" s="54"/>
      <c r="S80" s="55"/>
      <c r="T80" s="49"/>
      <c r="V80" s="47"/>
      <c r="W80" s="49"/>
      <c r="Z80" s="7"/>
      <c r="AA80" s="8"/>
      <c r="AB80" s="8"/>
      <c r="AC80" s="8"/>
      <c r="AD80" s="8"/>
      <c r="AE80" s="7"/>
    </row>
    <row r="81" spans="1:29" s="22" customFormat="1" x14ac:dyDescent="0.25">
      <c r="A81" s="19"/>
      <c r="B81" s="72" t="s">
        <v>106</v>
      </c>
      <c r="M81" s="47"/>
      <c r="N81" s="54"/>
      <c r="S81" s="55"/>
      <c r="T81" s="49"/>
      <c r="U81" s="21"/>
      <c r="V81" s="21"/>
      <c r="W81" s="21"/>
    </row>
    <row r="82" spans="1:29" s="22" customFormat="1" x14ac:dyDescent="0.25">
      <c r="A82" s="2"/>
      <c r="B82" s="38" t="s">
        <v>93</v>
      </c>
      <c r="M82" s="47"/>
      <c r="N82" s="54"/>
      <c r="S82" s="55"/>
      <c r="T82" s="49"/>
      <c r="V82" s="47"/>
      <c r="W82" s="49"/>
    </row>
    <row r="83" spans="1:29" s="22" customFormat="1" x14ac:dyDescent="0.25">
      <c r="A83" s="2"/>
      <c r="B83" s="38" t="s">
        <v>94</v>
      </c>
      <c r="M83" s="47"/>
      <c r="N83" s="54"/>
      <c r="S83" s="55"/>
      <c r="T83" s="49"/>
      <c r="V83" s="47"/>
      <c r="W83" s="49"/>
    </row>
    <row r="84" spans="1:29" s="22" customFormat="1" x14ac:dyDescent="0.25">
      <c r="A84" s="2"/>
      <c r="B84" s="38" t="s">
        <v>95</v>
      </c>
      <c r="M84" s="47"/>
      <c r="N84" s="54"/>
      <c r="S84" s="55"/>
      <c r="T84" s="49"/>
      <c r="V84" s="47"/>
      <c r="W84" s="49"/>
    </row>
    <row r="85" spans="1:29" s="22" customFormat="1" x14ac:dyDescent="0.25">
      <c r="A85" s="2"/>
      <c r="B85" s="38" t="s">
        <v>96</v>
      </c>
      <c r="M85" s="47"/>
      <c r="N85" s="54"/>
      <c r="S85" s="55"/>
      <c r="T85" s="49"/>
      <c r="V85" s="47"/>
      <c r="W85" s="49"/>
    </row>
    <row r="86" spans="1:29" x14ac:dyDescent="0.25">
      <c r="X86"/>
      <c r="Y86"/>
      <c r="Z86"/>
      <c r="AA86"/>
      <c r="AB86"/>
      <c r="AC86"/>
    </row>
    <row r="87" spans="1:29" x14ac:dyDescent="0.25">
      <c r="A87" s="67"/>
      <c r="B87" s="62" t="s">
        <v>104</v>
      </c>
      <c r="X87"/>
      <c r="Y87"/>
      <c r="Z87"/>
      <c r="AA87"/>
      <c r="AB87"/>
      <c r="AC87"/>
    </row>
    <row r="88" spans="1:29" x14ac:dyDescent="0.25">
      <c r="X88"/>
      <c r="Y88"/>
      <c r="Z88"/>
      <c r="AA88"/>
      <c r="AB88"/>
      <c r="AC88"/>
    </row>
    <row r="89" spans="1:29" x14ac:dyDescent="0.25">
      <c r="X89"/>
      <c r="Y89"/>
      <c r="Z89"/>
      <c r="AA89"/>
      <c r="AB89"/>
      <c r="AC89"/>
    </row>
    <row r="90" spans="1:29" x14ac:dyDescent="0.25">
      <c r="X90"/>
      <c r="Y90"/>
      <c r="Z90"/>
      <c r="AA90"/>
      <c r="AB90"/>
      <c r="AC90"/>
    </row>
    <row r="91" spans="1:29" x14ac:dyDescent="0.25">
      <c r="X91"/>
      <c r="Y91"/>
      <c r="Z91"/>
      <c r="AA91"/>
      <c r="AB91"/>
      <c r="AC91"/>
    </row>
    <row r="92" spans="1:29" x14ac:dyDescent="0.25">
      <c r="X92"/>
      <c r="Y92"/>
      <c r="Z92"/>
      <c r="AA92"/>
      <c r="AB92"/>
      <c r="AC92"/>
    </row>
    <row r="93" spans="1:29" x14ac:dyDescent="0.25">
      <c r="X93"/>
      <c r="Y93"/>
      <c r="Z93"/>
      <c r="AA93"/>
      <c r="AB93"/>
      <c r="AC93"/>
    </row>
    <row r="94" spans="1:29" x14ac:dyDescent="0.25">
      <c r="X94"/>
      <c r="Y94"/>
      <c r="Z94"/>
      <c r="AA94"/>
      <c r="AB94"/>
      <c r="AC94"/>
    </row>
    <row r="95" spans="1:29" x14ac:dyDescent="0.25">
      <c r="X95"/>
      <c r="Y95"/>
      <c r="Z95"/>
      <c r="AA95"/>
      <c r="AB95"/>
      <c r="AC95"/>
    </row>
    <row r="96" spans="1:29" x14ac:dyDescent="0.25">
      <c r="X96"/>
      <c r="Y96"/>
      <c r="Z96"/>
      <c r="AA96"/>
      <c r="AB96"/>
      <c r="AC96"/>
    </row>
    <row r="97" spans="24:29" x14ac:dyDescent="0.25">
      <c r="X97"/>
      <c r="Y97"/>
      <c r="Z97"/>
      <c r="AA97"/>
      <c r="AB97"/>
      <c r="AC97"/>
    </row>
    <row r="98" spans="24:29" x14ac:dyDescent="0.25">
      <c r="X98"/>
      <c r="Y98"/>
      <c r="Z98"/>
      <c r="AA98"/>
      <c r="AB98"/>
      <c r="AC98"/>
    </row>
    <row r="99" spans="24:29" x14ac:dyDescent="0.25">
      <c r="X99"/>
      <c r="Y99"/>
      <c r="Z99"/>
      <c r="AA99"/>
      <c r="AB99"/>
      <c r="AC99"/>
    </row>
    <row r="100" spans="24:29" x14ac:dyDescent="0.25">
      <c r="X100"/>
      <c r="Y100"/>
      <c r="Z100"/>
      <c r="AA100"/>
      <c r="AB100"/>
      <c r="AC100"/>
    </row>
    <row r="101" spans="24:29" x14ac:dyDescent="0.25">
      <c r="X101"/>
      <c r="Y101"/>
      <c r="Z101"/>
      <c r="AA101"/>
      <c r="AB101"/>
      <c r="AC101"/>
    </row>
    <row r="102" spans="24:29" x14ac:dyDescent="0.25">
      <c r="X102"/>
      <c r="Y102"/>
      <c r="Z102"/>
      <c r="AA102"/>
      <c r="AB102"/>
      <c r="AC102"/>
    </row>
    <row r="103" spans="24:29" x14ac:dyDescent="0.25">
      <c r="X103"/>
      <c r="Y103"/>
      <c r="Z103"/>
      <c r="AA103"/>
      <c r="AB103"/>
      <c r="AC103"/>
    </row>
    <row r="104" spans="24:29" x14ac:dyDescent="0.25">
      <c r="X104"/>
      <c r="Y104"/>
      <c r="Z104"/>
      <c r="AA104"/>
      <c r="AB104"/>
      <c r="AC104"/>
    </row>
    <row r="105" spans="24:29" x14ac:dyDescent="0.25">
      <c r="X105"/>
      <c r="Y105"/>
      <c r="Z105"/>
      <c r="AA105"/>
      <c r="AB105"/>
      <c r="AC105"/>
    </row>
    <row r="106" spans="24:29" x14ac:dyDescent="0.25">
      <c r="X106"/>
      <c r="Y106"/>
      <c r="Z106"/>
      <c r="AA106"/>
      <c r="AB106"/>
      <c r="AC106"/>
    </row>
    <row r="107" spans="24:29" x14ac:dyDescent="0.25">
      <c r="X107"/>
      <c r="Y107"/>
      <c r="Z107"/>
      <c r="AA107"/>
      <c r="AB107"/>
      <c r="AC107"/>
    </row>
    <row r="108" spans="24:29" x14ac:dyDescent="0.25">
      <c r="X108"/>
      <c r="Y108"/>
      <c r="Z108"/>
      <c r="AA108"/>
      <c r="AB108"/>
      <c r="AC108"/>
    </row>
    <row r="109" spans="24:29" x14ac:dyDescent="0.25">
      <c r="X109"/>
      <c r="Y109"/>
      <c r="Z109"/>
      <c r="AA109"/>
      <c r="AB109"/>
      <c r="AC109"/>
    </row>
    <row r="110" spans="24:29" x14ac:dyDescent="0.25">
      <c r="X110"/>
      <c r="Y110"/>
      <c r="Z110"/>
      <c r="AA110"/>
      <c r="AB110"/>
      <c r="AC110"/>
    </row>
    <row r="111" spans="24:29" x14ac:dyDescent="0.25">
      <c r="X111"/>
      <c r="Y111"/>
      <c r="Z111"/>
      <c r="AA111"/>
      <c r="AB111"/>
      <c r="AC111"/>
    </row>
    <row r="112" spans="24:29" x14ac:dyDescent="0.25">
      <c r="X112"/>
      <c r="Y112"/>
      <c r="Z112"/>
      <c r="AA112"/>
      <c r="AB112"/>
      <c r="AC112"/>
    </row>
    <row r="113" spans="24:29" x14ac:dyDescent="0.25">
      <c r="X113"/>
      <c r="Y113"/>
      <c r="Z113"/>
      <c r="AA113"/>
      <c r="AB113"/>
      <c r="AC113"/>
    </row>
    <row r="114" spans="24:29" x14ac:dyDescent="0.25">
      <c r="X114"/>
      <c r="Y114"/>
      <c r="Z114"/>
      <c r="AA114"/>
      <c r="AB114"/>
      <c r="AC114"/>
    </row>
  </sheetData>
  <mergeCells count="8">
    <mergeCell ref="A1:U1"/>
    <mergeCell ref="A2:U2"/>
    <mergeCell ref="F3:L3"/>
    <mergeCell ref="B4:C4"/>
    <mergeCell ref="B3:D3"/>
    <mergeCell ref="T3:W3"/>
    <mergeCell ref="F4:N4"/>
    <mergeCell ref="O3:S3"/>
  </mergeCells>
  <pageMargins left="0.25" right="0.25" top="0.5" bottom="0.5" header="0.3" footer="0.3"/>
  <pageSetup paperSize="3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showWhiteSpace="0" topLeftCell="D1" zoomScaleNormal="100" workbookViewId="0">
      <pane ySplit="5" topLeftCell="A6" activePane="bottomLeft" state="frozen"/>
      <selection pane="bottomLeft" activeCell="W27" sqref="W27"/>
    </sheetView>
  </sheetViews>
  <sheetFormatPr defaultRowHeight="15" x14ac:dyDescent="0.25"/>
  <cols>
    <col min="1" max="1" width="9.140625" style="2"/>
    <col min="2" max="3" width="15.7109375" customWidth="1"/>
    <col min="4" max="4" width="9.42578125" bestFit="1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71" customWidth="1"/>
    <col min="14" max="14" width="10.7109375" style="47" customWidth="1"/>
    <col min="15" max="17" width="10.7109375" customWidth="1"/>
    <col min="18" max="18" width="10.7109375" style="72" customWidth="1"/>
    <col min="19" max="19" width="10.7109375" style="13" customWidth="1"/>
    <col min="20" max="20" width="10.7109375" style="49" customWidth="1"/>
    <col min="21" max="21" width="10.7109375" customWidth="1"/>
    <col min="22" max="22" width="10.7109375" style="47" customWidth="1"/>
    <col min="23" max="23" width="10.7109375" style="49" customWidth="1"/>
    <col min="24" max="25" width="9.140625" style="8"/>
    <col min="26" max="26" width="13.28515625" style="7" customWidth="1"/>
  </cols>
  <sheetData>
    <row r="1" spans="1:26" s="22" customFormat="1" ht="18.75" x14ac:dyDescent="0.3">
      <c r="A1" s="83" t="s">
        <v>97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W1" s="49"/>
      <c r="X1" s="8"/>
    </row>
    <row r="2" spans="1:26" s="22" customFormat="1" ht="18.75" x14ac:dyDescent="0.3">
      <c r="A2" s="83" t="s">
        <v>87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49"/>
      <c r="X2" s="8"/>
    </row>
    <row r="3" spans="1:26" s="22" customFormat="1" x14ac:dyDescent="0.25">
      <c r="A3" s="25"/>
      <c r="B3" s="87" t="s">
        <v>99</v>
      </c>
      <c r="C3" s="87"/>
      <c r="D3" s="87"/>
      <c r="E3" s="28"/>
      <c r="F3" s="84"/>
      <c r="G3" s="84"/>
      <c r="H3" s="84"/>
      <c r="I3" s="84"/>
      <c r="J3" s="84"/>
      <c r="K3" s="84"/>
      <c r="L3" s="84"/>
      <c r="M3" s="63"/>
      <c r="N3" s="43"/>
      <c r="O3" s="91" t="s">
        <v>92</v>
      </c>
      <c r="P3" s="88"/>
      <c r="Q3" s="88"/>
      <c r="R3" s="88"/>
      <c r="S3" s="88"/>
      <c r="T3" s="91" t="s">
        <v>101</v>
      </c>
      <c r="U3" s="88"/>
      <c r="V3" s="88"/>
      <c r="W3" s="92"/>
      <c r="X3" s="45" t="s">
        <v>103</v>
      </c>
    </row>
    <row r="4" spans="1:26" s="22" customFormat="1" x14ac:dyDescent="0.25">
      <c r="A4" s="41"/>
      <c r="B4" s="85" t="s">
        <v>90</v>
      </c>
      <c r="C4" s="86"/>
      <c r="D4" s="27" t="s">
        <v>89</v>
      </c>
      <c r="E4" s="28"/>
      <c r="F4" s="91" t="s">
        <v>91</v>
      </c>
      <c r="G4" s="88"/>
      <c r="H4" s="88"/>
      <c r="I4" s="88"/>
      <c r="J4" s="88"/>
      <c r="K4" s="88"/>
      <c r="L4" s="88"/>
      <c r="M4" s="88"/>
      <c r="N4" s="92"/>
      <c r="O4" s="53">
        <v>40878</v>
      </c>
      <c r="P4" s="36">
        <v>41244</v>
      </c>
      <c r="Q4" s="37">
        <v>41609</v>
      </c>
      <c r="R4" s="81">
        <v>41974</v>
      </c>
      <c r="S4" s="37">
        <v>40878</v>
      </c>
      <c r="T4" s="37">
        <v>41091</v>
      </c>
      <c r="U4" s="37">
        <v>41456</v>
      </c>
      <c r="V4" s="37">
        <v>41821</v>
      </c>
      <c r="W4" s="37">
        <v>41091</v>
      </c>
      <c r="X4" s="5">
        <v>42186</v>
      </c>
    </row>
    <row r="5" spans="1:26" s="22" customFormat="1" x14ac:dyDescent="0.25">
      <c r="A5" s="3" t="s">
        <v>58</v>
      </c>
      <c r="B5" s="24" t="s">
        <v>59</v>
      </c>
      <c r="C5" s="26" t="s">
        <v>60</v>
      </c>
      <c r="D5" s="23" t="s">
        <v>61</v>
      </c>
      <c r="E5" s="3" t="s">
        <v>62</v>
      </c>
      <c r="F5" s="52">
        <v>40878</v>
      </c>
      <c r="G5" s="81">
        <v>41091</v>
      </c>
      <c r="H5" s="81">
        <v>41244</v>
      </c>
      <c r="I5" s="81">
        <v>41456</v>
      </c>
      <c r="J5" s="81">
        <v>41609</v>
      </c>
      <c r="K5" s="81">
        <v>41821</v>
      </c>
      <c r="L5" s="81">
        <v>41974</v>
      </c>
      <c r="M5" s="81">
        <v>42186</v>
      </c>
      <c r="N5" s="70">
        <v>42339</v>
      </c>
      <c r="O5" s="29">
        <v>41244</v>
      </c>
      <c r="P5" s="29">
        <v>41609</v>
      </c>
      <c r="Q5" s="29">
        <v>41974</v>
      </c>
      <c r="R5" s="73">
        <v>42339</v>
      </c>
      <c r="S5" s="29">
        <v>42339</v>
      </c>
      <c r="T5" s="29">
        <v>41456</v>
      </c>
      <c r="U5" s="29">
        <v>41821</v>
      </c>
      <c r="V5" s="29">
        <v>42186</v>
      </c>
      <c r="W5" s="29">
        <v>42186</v>
      </c>
      <c r="X5" s="29">
        <v>42339</v>
      </c>
    </row>
    <row r="6" spans="1:26" x14ac:dyDescent="0.25">
      <c r="A6" s="3">
        <v>29</v>
      </c>
      <c r="B6" s="74">
        <v>2255715.2919999999</v>
      </c>
      <c r="C6" s="74">
        <v>6232765.3439999996</v>
      </c>
      <c r="D6" s="74">
        <v>278.149</v>
      </c>
      <c r="E6" s="11" t="s">
        <v>0</v>
      </c>
      <c r="F6" s="30"/>
      <c r="G6" s="30">
        <v>279.24700000000001</v>
      </c>
      <c r="H6" s="30">
        <v>279.202</v>
      </c>
      <c r="I6" s="30">
        <v>279.08300000000003</v>
      </c>
      <c r="J6" s="30">
        <v>278.93</v>
      </c>
      <c r="K6" s="30">
        <v>278.678</v>
      </c>
      <c r="L6" s="30">
        <v>278.56099999999998</v>
      </c>
      <c r="M6" s="74">
        <v>278.28399999999999</v>
      </c>
      <c r="N6" s="30">
        <f>D6</f>
        <v>278.149</v>
      </c>
      <c r="O6" s="31"/>
      <c r="P6" s="30">
        <f>J6-H6</f>
        <v>-0.27199999999999136</v>
      </c>
      <c r="Q6" s="32">
        <f>L6-J6</f>
        <v>-0.36900000000002819</v>
      </c>
      <c r="R6" s="76">
        <f>N6-L6</f>
        <v>-0.41199999999997772</v>
      </c>
      <c r="S6" s="31">
        <f>(N6-H6)/3</f>
        <v>-0.35099999999999909</v>
      </c>
      <c r="T6" s="50">
        <f>I6-G6</f>
        <v>-0.16399999999998727</v>
      </c>
      <c r="U6" s="32">
        <f>K6-I6</f>
        <v>-0.40500000000002956</v>
      </c>
      <c r="V6" s="32">
        <f>M6-K6</f>
        <v>-0.39400000000000546</v>
      </c>
      <c r="W6" s="32">
        <f>(M6-G6)/3</f>
        <v>-0.32100000000000745</v>
      </c>
      <c r="X6" s="32">
        <f>N6-M6</f>
        <v>-0.13499999999999091</v>
      </c>
      <c r="Y6"/>
      <c r="Z6"/>
    </row>
    <row r="7" spans="1:26" x14ac:dyDescent="0.25">
      <c r="A7" s="3">
        <v>62</v>
      </c>
      <c r="B7" s="74">
        <v>2138252.534</v>
      </c>
      <c r="C7" s="74">
        <v>6339532.9970000004</v>
      </c>
      <c r="D7" s="74">
        <v>288.81700000000001</v>
      </c>
      <c r="E7" s="11" t="s">
        <v>1</v>
      </c>
      <c r="F7" s="30"/>
      <c r="G7" s="30">
        <v>288.84800000000001</v>
      </c>
      <c r="H7" s="30">
        <v>288.87</v>
      </c>
      <c r="I7" s="30">
        <v>288.767</v>
      </c>
      <c r="J7" s="30">
        <v>288.81</v>
      </c>
      <c r="K7" s="30">
        <v>288.822</v>
      </c>
      <c r="L7" s="30">
        <v>288.79399999999998</v>
      </c>
      <c r="M7" s="74">
        <v>288.755</v>
      </c>
      <c r="N7" s="30">
        <f t="shared" ref="N7:N48" si="0">D7</f>
        <v>288.81700000000001</v>
      </c>
      <c r="O7" s="31"/>
      <c r="P7" s="30">
        <f>J7-H7</f>
        <v>-6.0000000000002274E-2</v>
      </c>
      <c r="Q7" s="32">
        <f t="shared" ref="Q7:Q70" si="1">L7-J7</f>
        <v>-1.6000000000019554E-2</v>
      </c>
      <c r="R7" s="76">
        <f t="shared" ref="R7:R70" si="2">N7-L7</f>
        <v>2.3000000000024556E-2</v>
      </c>
      <c r="S7" s="75">
        <f t="shared" ref="S7:S8" si="3">(N7-H7)/3</f>
        <v>-1.7666666666665758E-2</v>
      </c>
      <c r="T7" s="50">
        <f t="shared" ref="T7:T69" si="4">I7-G7</f>
        <v>-8.100000000001728E-2</v>
      </c>
      <c r="U7" s="32">
        <f>K7-I7</f>
        <v>5.5000000000006821E-2</v>
      </c>
      <c r="V7" s="76">
        <f t="shared" ref="V7:V70" si="5">M7-K7</f>
        <v>-6.7000000000007276E-2</v>
      </c>
      <c r="W7" s="76">
        <f t="shared" ref="W7:W9" si="6">(M7-G7)/3</f>
        <v>-3.1000000000005912E-2</v>
      </c>
      <c r="X7" s="76">
        <f t="shared" ref="X7:X70" si="7">N7-M7</f>
        <v>6.2000000000011823E-2</v>
      </c>
      <c r="Y7"/>
      <c r="Z7"/>
    </row>
    <row r="8" spans="1:26" x14ac:dyDescent="0.25">
      <c r="A8" s="3">
        <v>63</v>
      </c>
      <c r="B8" s="74">
        <v>2068328.409</v>
      </c>
      <c r="C8" s="74">
        <v>6163767.8559999997</v>
      </c>
      <c r="D8" s="74">
        <v>328.80399999999997</v>
      </c>
      <c r="E8" s="11" t="s">
        <v>52</v>
      </c>
      <c r="F8" s="30"/>
      <c r="G8" s="30">
        <v>329.95100000000002</v>
      </c>
      <c r="H8" s="30">
        <v>329.988</v>
      </c>
      <c r="I8" s="30">
        <v>329.66800000000001</v>
      </c>
      <c r="J8" s="30">
        <v>329.51</v>
      </c>
      <c r="K8" s="30">
        <v>329.01900000000001</v>
      </c>
      <c r="L8" s="30">
        <v>329.05599999999998</v>
      </c>
      <c r="M8" s="74">
        <v>328.76400000000001</v>
      </c>
      <c r="N8" s="30">
        <f t="shared" si="0"/>
        <v>328.80399999999997</v>
      </c>
      <c r="O8" s="31"/>
      <c r="P8" s="30">
        <f t="shared" ref="P8:P9" si="8">J8-H8</f>
        <v>-0.47800000000000864</v>
      </c>
      <c r="Q8" s="32">
        <f t="shared" si="1"/>
        <v>-0.45400000000000773</v>
      </c>
      <c r="R8" s="76">
        <f t="shared" si="2"/>
        <v>-0.25200000000000955</v>
      </c>
      <c r="S8" s="75">
        <f t="shared" si="3"/>
        <v>-0.39466666666667533</v>
      </c>
      <c r="T8" s="50">
        <f t="shared" si="4"/>
        <v>-0.28300000000001546</v>
      </c>
      <c r="U8" s="32">
        <f>K8-I8</f>
        <v>-0.64900000000000091</v>
      </c>
      <c r="V8" s="76">
        <f t="shared" si="5"/>
        <v>-0.25499999999999545</v>
      </c>
      <c r="W8" s="76">
        <f t="shared" si="6"/>
        <v>-0.39566666666667061</v>
      </c>
      <c r="X8" s="76">
        <f t="shared" si="7"/>
        <v>3.999999999996362E-2</v>
      </c>
      <c r="Y8"/>
      <c r="Z8"/>
    </row>
    <row r="9" spans="1:26" x14ac:dyDescent="0.25">
      <c r="A9" s="3">
        <v>101</v>
      </c>
      <c r="B9" s="74">
        <v>2213141.19</v>
      </c>
      <c r="C9" s="74">
        <v>6133281.3629999999</v>
      </c>
      <c r="D9" s="74">
        <v>140.96</v>
      </c>
      <c r="E9" s="11" t="s">
        <v>64</v>
      </c>
      <c r="F9" s="30">
        <v>141.79900000000001</v>
      </c>
      <c r="G9" s="30">
        <v>141.661</v>
      </c>
      <c r="H9" s="30">
        <v>141.72399999999999</v>
      </c>
      <c r="I9" s="30">
        <v>141.54499999999999</v>
      </c>
      <c r="J9" s="30">
        <v>141.47999999999999</v>
      </c>
      <c r="K9" s="30">
        <v>141.33199999999999</v>
      </c>
      <c r="L9" s="30">
        <v>141.30500000000001</v>
      </c>
      <c r="M9" s="74">
        <v>141.07</v>
      </c>
      <c r="N9" s="30">
        <f t="shared" si="0"/>
        <v>140.96</v>
      </c>
      <c r="O9" s="30">
        <f>H9-F9</f>
        <v>-7.5000000000017053E-2</v>
      </c>
      <c r="P9" s="30">
        <f t="shared" si="8"/>
        <v>-0.24399999999999977</v>
      </c>
      <c r="Q9" s="32">
        <f t="shared" si="1"/>
        <v>-0.17499999999998295</v>
      </c>
      <c r="R9" s="76">
        <f t="shared" si="2"/>
        <v>-0.34499999999999886</v>
      </c>
      <c r="S9" s="30">
        <f>(N9-F9)/4</f>
        <v>-0.20974999999999966</v>
      </c>
      <c r="T9" s="50">
        <f t="shared" si="4"/>
        <v>-0.11600000000001387</v>
      </c>
      <c r="U9" s="32">
        <f>K9-I9</f>
        <v>-0.21299999999999386</v>
      </c>
      <c r="V9" s="76">
        <f t="shared" si="5"/>
        <v>-0.26200000000000045</v>
      </c>
      <c r="W9" s="76">
        <f t="shared" si="6"/>
        <v>-0.19700000000000273</v>
      </c>
      <c r="X9" s="76">
        <f t="shared" si="7"/>
        <v>-0.10999999999998522</v>
      </c>
      <c r="Y9"/>
      <c r="Z9"/>
    </row>
    <row r="10" spans="1:26" x14ac:dyDescent="0.25">
      <c r="A10" s="3">
        <v>108</v>
      </c>
      <c r="B10" s="74">
        <v>2342536.73</v>
      </c>
      <c r="C10" s="74">
        <v>6022775.7130000005</v>
      </c>
      <c r="D10" s="74">
        <v>78.695999999999998</v>
      </c>
      <c r="E10" s="11" t="s">
        <v>2</v>
      </c>
      <c r="F10" s="30">
        <v>79.138000000000005</v>
      </c>
      <c r="G10" s="30"/>
      <c r="H10" s="30"/>
      <c r="I10" s="30"/>
      <c r="J10" s="30">
        <v>78.92</v>
      </c>
      <c r="K10" s="30">
        <v>79.072000000000003</v>
      </c>
      <c r="L10" s="30">
        <v>78.891999999999996</v>
      </c>
      <c r="M10" s="74">
        <v>78.781000000000006</v>
      </c>
      <c r="N10" s="30">
        <f t="shared" si="0"/>
        <v>78.695999999999998</v>
      </c>
      <c r="O10" s="30"/>
      <c r="P10" s="30"/>
      <c r="Q10" s="32">
        <f t="shared" si="1"/>
        <v>-2.8000000000005798E-2</v>
      </c>
      <c r="R10" s="76">
        <f t="shared" si="2"/>
        <v>-0.19599999999999795</v>
      </c>
      <c r="S10" s="74">
        <f t="shared" ref="S10:S50" si="9">(N10-F10)/4</f>
        <v>-0.11050000000000182</v>
      </c>
      <c r="T10" s="50"/>
      <c r="U10" s="31"/>
      <c r="V10" s="76">
        <f t="shared" si="5"/>
        <v>-0.29099999999999682</v>
      </c>
      <c r="W10" s="75">
        <f>M10-K10</f>
        <v>-0.29099999999999682</v>
      </c>
      <c r="X10" s="76">
        <f t="shared" si="7"/>
        <v>-8.5000000000007958E-2</v>
      </c>
      <c r="Y10"/>
      <c r="Z10"/>
    </row>
    <row r="11" spans="1:26" x14ac:dyDescent="0.25">
      <c r="A11" s="3">
        <v>119</v>
      </c>
      <c r="B11" s="74">
        <v>2420921.5260000001</v>
      </c>
      <c r="C11" s="74">
        <v>6035543.2300000004</v>
      </c>
      <c r="D11" s="74">
        <v>110.982</v>
      </c>
      <c r="E11" s="11">
        <v>109.28</v>
      </c>
      <c r="F11" s="30">
        <v>111.276</v>
      </c>
      <c r="G11" s="30">
        <v>111.11</v>
      </c>
      <c r="H11" s="30">
        <v>111.142</v>
      </c>
      <c r="I11" s="30">
        <v>111.045</v>
      </c>
      <c r="J11" s="30">
        <v>110.98</v>
      </c>
      <c r="K11" s="30">
        <v>111.133</v>
      </c>
      <c r="L11" s="30">
        <v>111.125</v>
      </c>
      <c r="M11" s="74">
        <v>111.03100000000001</v>
      </c>
      <c r="N11" s="30">
        <f t="shared" si="0"/>
        <v>110.982</v>
      </c>
      <c r="O11" s="30">
        <f>H11-F11</f>
        <v>-0.13400000000000034</v>
      </c>
      <c r="P11" s="30">
        <f>J11-H11</f>
        <v>-0.16199999999999193</v>
      </c>
      <c r="Q11" s="32">
        <f t="shared" si="1"/>
        <v>0.14499999999999602</v>
      </c>
      <c r="R11" s="76">
        <f t="shared" si="2"/>
        <v>-0.14300000000000068</v>
      </c>
      <c r="S11" s="74">
        <f t="shared" si="9"/>
        <v>-7.3499999999999233E-2</v>
      </c>
      <c r="T11" s="50">
        <f t="shared" si="4"/>
        <v>-6.4999999999997726E-2</v>
      </c>
      <c r="U11" s="32">
        <f>K11-I11</f>
        <v>8.7999999999993861E-2</v>
      </c>
      <c r="V11" s="76">
        <f t="shared" si="5"/>
        <v>-0.10199999999998965</v>
      </c>
      <c r="W11" s="76">
        <f>(M11-G11)/3</f>
        <v>-2.6333333333331172E-2</v>
      </c>
      <c r="X11" s="76">
        <f t="shared" si="7"/>
        <v>-4.9000000000006594E-2</v>
      </c>
      <c r="Y11"/>
      <c r="Z11"/>
    </row>
    <row r="12" spans="1:26" x14ac:dyDescent="0.25">
      <c r="A12" s="3">
        <v>120</v>
      </c>
      <c r="B12" s="74">
        <v>2246626.031</v>
      </c>
      <c r="C12" s="74">
        <v>6356803.6509999996</v>
      </c>
      <c r="D12" s="74">
        <v>606.65300000000002</v>
      </c>
      <c r="E12" s="11">
        <v>604.16399999999999</v>
      </c>
      <c r="F12" s="30">
        <v>606.67899999999997</v>
      </c>
      <c r="G12" s="30"/>
      <c r="H12" s="30"/>
      <c r="I12" s="30"/>
      <c r="J12" s="30">
        <v>606.61</v>
      </c>
      <c r="K12" s="30">
        <v>606.673</v>
      </c>
      <c r="L12" s="30">
        <v>606.58100000000002</v>
      </c>
      <c r="M12" s="74">
        <v>606.64599999999996</v>
      </c>
      <c r="N12" s="30">
        <f t="shared" si="0"/>
        <v>606.65300000000002</v>
      </c>
      <c r="O12" s="30"/>
      <c r="P12" s="30"/>
      <c r="Q12" s="32">
        <f t="shared" si="1"/>
        <v>-2.8999999999996362E-2</v>
      </c>
      <c r="R12" s="76">
        <f t="shared" si="2"/>
        <v>7.2000000000002728E-2</v>
      </c>
      <c r="S12" s="74">
        <f t="shared" si="9"/>
        <v>-6.4999999999884039E-3</v>
      </c>
      <c r="T12" s="50"/>
      <c r="U12" s="31"/>
      <c r="V12" s="76">
        <f t="shared" si="5"/>
        <v>-2.7000000000043656E-2</v>
      </c>
      <c r="W12" s="75">
        <f>M12-K12</f>
        <v>-2.7000000000043656E-2</v>
      </c>
      <c r="X12" s="76">
        <f t="shared" si="7"/>
        <v>7.0000000000618456E-3</v>
      </c>
      <c r="Y12"/>
      <c r="Z12"/>
    </row>
    <row r="13" spans="1:26" x14ac:dyDescent="0.25">
      <c r="A13" s="3">
        <v>121</v>
      </c>
      <c r="B13" s="74">
        <v>2244410.182</v>
      </c>
      <c r="C13" s="74">
        <v>6123306.2390000001</v>
      </c>
      <c r="D13" s="74">
        <v>128.137</v>
      </c>
      <c r="E13" s="11" t="s">
        <v>3</v>
      </c>
      <c r="F13" s="30">
        <v>129.75700000000001</v>
      </c>
      <c r="G13" s="30">
        <v>129.51599999999999</v>
      </c>
      <c r="H13" s="30">
        <v>129.405</v>
      </c>
      <c r="I13" s="30">
        <v>129.08500000000001</v>
      </c>
      <c r="J13" s="30">
        <v>128.93</v>
      </c>
      <c r="K13" s="30">
        <v>128.703</v>
      </c>
      <c r="L13" s="30">
        <v>128.63999999999999</v>
      </c>
      <c r="M13" s="74">
        <v>128.31399999999999</v>
      </c>
      <c r="N13" s="30">
        <f t="shared" si="0"/>
        <v>128.137</v>
      </c>
      <c r="O13" s="30">
        <f t="shared" ref="O13:O33" si="10">H13-F13</f>
        <v>-0.35200000000000387</v>
      </c>
      <c r="P13" s="30">
        <f>J13-H13</f>
        <v>-0.47499999999999432</v>
      </c>
      <c r="Q13" s="32">
        <f t="shared" si="1"/>
        <v>-0.29000000000002046</v>
      </c>
      <c r="R13" s="76">
        <f t="shared" si="2"/>
        <v>-0.5029999999999859</v>
      </c>
      <c r="S13" s="74">
        <f t="shared" si="9"/>
        <v>-0.40500000000000114</v>
      </c>
      <c r="T13" s="50">
        <f t="shared" si="4"/>
        <v>-0.43099999999998317</v>
      </c>
      <c r="U13" s="32">
        <f t="shared" ref="U13:U33" si="11">K13-I13</f>
        <v>-0.382000000000005</v>
      </c>
      <c r="V13" s="76">
        <f t="shared" si="5"/>
        <v>-0.38900000000001</v>
      </c>
      <c r="W13" s="76">
        <f t="shared" ref="W13:W33" si="12">(M13-G13)/3</f>
        <v>-0.40066666666666606</v>
      </c>
      <c r="X13" s="76">
        <f t="shared" si="7"/>
        <v>-0.1769999999999925</v>
      </c>
      <c r="Y13"/>
      <c r="Z13"/>
    </row>
    <row r="14" spans="1:26" x14ac:dyDescent="0.25">
      <c r="A14" s="3">
        <v>122</v>
      </c>
      <c r="B14" s="74">
        <v>2166402.6919999998</v>
      </c>
      <c r="C14" s="74">
        <v>6153888.5880000005</v>
      </c>
      <c r="D14" s="74">
        <v>167.46299999999999</v>
      </c>
      <c r="E14" s="11" t="s">
        <v>4</v>
      </c>
      <c r="F14" s="30">
        <v>167.999</v>
      </c>
      <c r="G14" s="30">
        <v>167.90600000000001</v>
      </c>
      <c r="H14" s="30">
        <v>168</v>
      </c>
      <c r="I14" s="30">
        <v>167.86799999999999</v>
      </c>
      <c r="J14" s="30">
        <v>167.83</v>
      </c>
      <c r="K14" s="30">
        <v>167.696</v>
      </c>
      <c r="L14" s="30">
        <v>167.71899999999999</v>
      </c>
      <c r="M14" s="74">
        <v>167.54300000000001</v>
      </c>
      <c r="N14" s="30">
        <f t="shared" si="0"/>
        <v>167.46299999999999</v>
      </c>
      <c r="O14" s="30">
        <f t="shared" si="10"/>
        <v>1.0000000000047748E-3</v>
      </c>
      <c r="P14" s="30">
        <f t="shared" ref="P14:P33" si="13">J14-H14</f>
        <v>-0.16999999999998749</v>
      </c>
      <c r="Q14" s="32">
        <f t="shared" si="1"/>
        <v>-0.11100000000001842</v>
      </c>
      <c r="R14" s="76">
        <f t="shared" si="2"/>
        <v>-0.25600000000000023</v>
      </c>
      <c r="S14" s="74">
        <f t="shared" si="9"/>
        <v>-0.13400000000000034</v>
      </c>
      <c r="T14" s="50">
        <f t="shared" si="4"/>
        <v>-3.8000000000010914E-2</v>
      </c>
      <c r="U14" s="32">
        <f t="shared" si="11"/>
        <v>-0.17199999999999704</v>
      </c>
      <c r="V14" s="76">
        <f t="shared" si="5"/>
        <v>-0.15299999999999159</v>
      </c>
      <c r="W14" s="76">
        <f t="shared" si="12"/>
        <v>-0.12099999999999984</v>
      </c>
      <c r="X14" s="76">
        <f t="shared" si="7"/>
        <v>-8.0000000000012506E-2</v>
      </c>
      <c r="Y14"/>
      <c r="Z14"/>
    </row>
    <row r="15" spans="1:26" x14ac:dyDescent="0.25">
      <c r="A15" s="3">
        <v>123</v>
      </c>
      <c r="B15" s="74">
        <v>2232691.1639999999</v>
      </c>
      <c r="C15" s="74">
        <v>6167201.5980000002</v>
      </c>
      <c r="D15" s="74">
        <v>160.852</v>
      </c>
      <c r="E15" s="11" t="s">
        <v>5</v>
      </c>
      <c r="F15" s="30">
        <v>162.65899999999999</v>
      </c>
      <c r="G15" s="30">
        <v>162.40299999999999</v>
      </c>
      <c r="H15" s="30">
        <v>162.35300000000001</v>
      </c>
      <c r="I15" s="30">
        <v>162.14400000000001</v>
      </c>
      <c r="J15" s="30">
        <v>161.84</v>
      </c>
      <c r="K15" s="30">
        <v>161.626</v>
      </c>
      <c r="L15" s="30">
        <v>161.52600000000001</v>
      </c>
      <c r="M15" s="74">
        <v>161.09399999999999</v>
      </c>
      <c r="N15" s="30">
        <f t="shared" si="0"/>
        <v>160.852</v>
      </c>
      <c r="O15" s="30">
        <f t="shared" si="10"/>
        <v>-0.30599999999998317</v>
      </c>
      <c r="P15" s="30">
        <f t="shared" si="13"/>
        <v>-0.51300000000000523</v>
      </c>
      <c r="Q15" s="32">
        <f t="shared" si="1"/>
        <v>-0.31399999999999295</v>
      </c>
      <c r="R15" s="76">
        <f t="shared" si="2"/>
        <v>-0.67400000000000659</v>
      </c>
      <c r="S15" s="74">
        <f t="shared" si="9"/>
        <v>-0.45174999999999699</v>
      </c>
      <c r="T15" s="50">
        <f t="shared" si="4"/>
        <v>-0.25899999999998613</v>
      </c>
      <c r="U15" s="32">
        <f t="shared" si="11"/>
        <v>-0.51800000000000068</v>
      </c>
      <c r="V15" s="76">
        <f t="shared" si="5"/>
        <v>-0.53200000000001069</v>
      </c>
      <c r="W15" s="76">
        <f t="shared" si="12"/>
        <v>-0.43633333333333252</v>
      </c>
      <c r="X15" s="76">
        <f t="shared" si="7"/>
        <v>-0.24199999999999022</v>
      </c>
      <c r="Y15"/>
      <c r="Z15"/>
    </row>
    <row r="16" spans="1:26" x14ac:dyDescent="0.25">
      <c r="A16" s="3">
        <v>124</v>
      </c>
      <c r="B16" s="74">
        <v>2280839.11</v>
      </c>
      <c r="C16" s="74">
        <v>6138903.2690000003</v>
      </c>
      <c r="D16" s="74">
        <v>147.137</v>
      </c>
      <c r="E16" s="11" t="s">
        <v>6</v>
      </c>
      <c r="F16" s="30">
        <v>149.56399999999999</v>
      </c>
      <c r="G16" s="30">
        <v>149.33699999999999</v>
      </c>
      <c r="H16" s="30">
        <v>149.31899999999999</v>
      </c>
      <c r="I16" s="30">
        <v>148.899</v>
      </c>
      <c r="J16" s="30">
        <v>148.68</v>
      </c>
      <c r="K16" s="30">
        <v>148.22399999999999</v>
      </c>
      <c r="L16" s="30">
        <v>148.08699999999999</v>
      </c>
      <c r="M16" s="74">
        <v>147.33000000000001</v>
      </c>
      <c r="N16" s="30">
        <f t="shared" si="0"/>
        <v>147.137</v>
      </c>
      <c r="O16" s="30">
        <f t="shared" si="10"/>
        <v>-0.24500000000000455</v>
      </c>
      <c r="P16" s="30">
        <f t="shared" si="13"/>
        <v>-0.63899999999998158</v>
      </c>
      <c r="Q16" s="32">
        <f t="shared" si="1"/>
        <v>-0.59300000000001774</v>
      </c>
      <c r="R16" s="76">
        <f t="shared" si="2"/>
        <v>-0.94999999999998863</v>
      </c>
      <c r="S16" s="74">
        <f t="shared" si="9"/>
        <v>-0.60674999999999812</v>
      </c>
      <c r="T16" s="50">
        <f t="shared" si="4"/>
        <v>-0.43799999999998818</v>
      </c>
      <c r="U16" s="32">
        <f t="shared" si="11"/>
        <v>-0.67500000000001137</v>
      </c>
      <c r="V16" s="76">
        <f t="shared" si="5"/>
        <v>-0.89399999999997704</v>
      </c>
      <c r="W16" s="76">
        <f t="shared" si="12"/>
        <v>-0.66899999999999216</v>
      </c>
      <c r="X16" s="76">
        <f t="shared" si="7"/>
        <v>-0.19300000000001205</v>
      </c>
      <c r="Y16"/>
      <c r="Z16"/>
    </row>
    <row r="17" spans="1:26" x14ac:dyDescent="0.25">
      <c r="A17" s="3">
        <v>125</v>
      </c>
      <c r="B17" s="74">
        <v>2185890.2140000002</v>
      </c>
      <c r="C17" s="74">
        <v>6122120.0360000003</v>
      </c>
      <c r="D17" s="74">
        <v>183.66</v>
      </c>
      <c r="E17" s="11" t="s">
        <v>7</v>
      </c>
      <c r="F17" s="30">
        <v>184.18100000000001</v>
      </c>
      <c r="G17" s="30">
        <v>184.072</v>
      </c>
      <c r="H17" s="30">
        <v>184.12899999999999</v>
      </c>
      <c r="I17" s="30">
        <v>184.02699999999999</v>
      </c>
      <c r="J17" s="30">
        <v>183.97</v>
      </c>
      <c r="K17" s="30">
        <v>183.85599999999999</v>
      </c>
      <c r="L17" s="30">
        <v>183.87799999999999</v>
      </c>
      <c r="M17" s="74">
        <v>183.73</v>
      </c>
      <c r="N17" s="30">
        <f t="shared" si="0"/>
        <v>183.66</v>
      </c>
      <c r="O17" s="30">
        <f t="shared" si="10"/>
        <v>-5.2000000000020918E-2</v>
      </c>
      <c r="P17" s="30">
        <f t="shared" si="13"/>
        <v>-0.15899999999999181</v>
      </c>
      <c r="Q17" s="32">
        <f t="shared" si="1"/>
        <v>-9.200000000001296E-2</v>
      </c>
      <c r="R17" s="76">
        <f t="shared" si="2"/>
        <v>-0.21799999999998931</v>
      </c>
      <c r="S17" s="74">
        <f t="shared" si="9"/>
        <v>-0.13025000000000375</v>
      </c>
      <c r="T17" s="50">
        <f t="shared" si="4"/>
        <v>-4.5000000000015916E-2</v>
      </c>
      <c r="U17" s="32">
        <f t="shared" si="11"/>
        <v>-0.17099999999999227</v>
      </c>
      <c r="V17" s="76">
        <f t="shared" si="5"/>
        <v>-0.12600000000000477</v>
      </c>
      <c r="W17" s="76">
        <f t="shared" si="12"/>
        <v>-0.11400000000000432</v>
      </c>
      <c r="X17" s="76">
        <f t="shared" si="7"/>
        <v>-6.9999999999993179E-2</v>
      </c>
      <c r="Y17"/>
      <c r="Z17"/>
    </row>
    <row r="18" spans="1:26" x14ac:dyDescent="0.25">
      <c r="A18" s="3">
        <v>126</v>
      </c>
      <c r="B18" s="74">
        <v>2355392.8840000001</v>
      </c>
      <c r="C18" s="74">
        <v>6132094.7180000003</v>
      </c>
      <c r="D18" s="74">
        <v>167.12299999999999</v>
      </c>
      <c r="E18" s="11" t="s">
        <v>65</v>
      </c>
      <c r="F18" s="30">
        <v>167.376</v>
      </c>
      <c r="G18" s="30">
        <v>167.291</v>
      </c>
      <c r="H18" s="30">
        <v>167.29300000000001</v>
      </c>
      <c r="I18" s="30">
        <v>167.286</v>
      </c>
      <c r="J18" s="30">
        <v>167.17</v>
      </c>
      <c r="K18" s="30">
        <v>167.27699999999999</v>
      </c>
      <c r="L18" s="30">
        <v>167.35</v>
      </c>
      <c r="M18" s="74">
        <v>167.178</v>
      </c>
      <c r="N18" s="30">
        <f t="shared" si="0"/>
        <v>167.12299999999999</v>
      </c>
      <c r="O18" s="30">
        <f t="shared" si="10"/>
        <v>-8.2999999999998408E-2</v>
      </c>
      <c r="P18" s="30">
        <f t="shared" si="13"/>
        <v>-0.12300000000001887</v>
      </c>
      <c r="Q18" s="32">
        <f t="shared" si="1"/>
        <v>0.18000000000000682</v>
      </c>
      <c r="R18" s="76">
        <f t="shared" si="2"/>
        <v>-0.22700000000000387</v>
      </c>
      <c r="S18" s="74">
        <f t="shared" si="9"/>
        <v>-6.3250000000003581E-2</v>
      </c>
      <c r="T18" s="50">
        <f t="shared" si="4"/>
        <v>-4.9999999999954525E-3</v>
      </c>
      <c r="U18" s="32">
        <f t="shared" si="11"/>
        <v>-9.0000000000145519E-3</v>
      </c>
      <c r="V18" s="76">
        <f t="shared" si="5"/>
        <v>-9.8999999999989541E-2</v>
      </c>
      <c r="W18" s="76">
        <f t="shared" si="12"/>
        <v>-3.7666666666666515E-2</v>
      </c>
      <c r="X18" s="76">
        <f t="shared" si="7"/>
        <v>-5.5000000000006821E-2</v>
      </c>
      <c r="Y18"/>
      <c r="Z18"/>
    </row>
    <row r="19" spans="1:26" x14ac:dyDescent="0.25">
      <c r="A19" s="3">
        <v>127</v>
      </c>
      <c r="B19" s="74">
        <v>2195250.75</v>
      </c>
      <c r="C19" s="74">
        <v>6199772.6969999997</v>
      </c>
      <c r="D19" s="74">
        <v>182.30099999999999</v>
      </c>
      <c r="E19" s="11" t="s">
        <v>8</v>
      </c>
      <c r="F19" s="30">
        <v>182.87200000000001</v>
      </c>
      <c r="G19" s="30">
        <v>182.89500000000001</v>
      </c>
      <c r="H19" s="30">
        <v>182.821</v>
      </c>
      <c r="I19" s="30">
        <v>182.73599999999999</v>
      </c>
      <c r="J19" s="30">
        <v>182.64</v>
      </c>
      <c r="K19" s="30">
        <v>182.49799999999999</v>
      </c>
      <c r="L19" s="30">
        <v>182.52500000000001</v>
      </c>
      <c r="M19" s="74">
        <v>182.393</v>
      </c>
      <c r="N19" s="30">
        <f t="shared" si="0"/>
        <v>182.30099999999999</v>
      </c>
      <c r="O19" s="30">
        <f t="shared" si="10"/>
        <v>-5.1000000000016144E-2</v>
      </c>
      <c r="P19" s="30">
        <f t="shared" si="13"/>
        <v>-0.1810000000000116</v>
      </c>
      <c r="Q19" s="32">
        <f t="shared" si="1"/>
        <v>-0.11499999999998067</v>
      </c>
      <c r="R19" s="76">
        <f t="shared" si="2"/>
        <v>-0.22400000000001796</v>
      </c>
      <c r="S19" s="74">
        <f t="shared" si="9"/>
        <v>-0.14275000000000659</v>
      </c>
      <c r="T19" s="50">
        <f t="shared" si="4"/>
        <v>-0.15900000000002024</v>
      </c>
      <c r="U19" s="32">
        <f t="shared" si="11"/>
        <v>-0.23799999999999955</v>
      </c>
      <c r="V19" s="76">
        <f t="shared" si="5"/>
        <v>-0.10499999999998977</v>
      </c>
      <c r="W19" s="76">
        <f t="shared" si="12"/>
        <v>-0.16733333333333653</v>
      </c>
      <c r="X19" s="76">
        <f t="shared" si="7"/>
        <v>-9.200000000001296E-2</v>
      </c>
      <c r="Y19"/>
      <c r="Z19"/>
    </row>
    <row r="20" spans="1:26" x14ac:dyDescent="0.25">
      <c r="A20" s="64">
        <v>128</v>
      </c>
      <c r="B20" s="65">
        <v>2114491.9</v>
      </c>
      <c r="C20" s="65">
        <v>6074855.6780000003</v>
      </c>
      <c r="D20" s="65">
        <v>619.26</v>
      </c>
      <c r="E20" s="69" t="s">
        <v>9</v>
      </c>
      <c r="F20" s="30">
        <v>619.25699999999995</v>
      </c>
      <c r="G20" s="30">
        <v>619.26</v>
      </c>
      <c r="H20" s="30">
        <v>619.26</v>
      </c>
      <c r="I20" s="30">
        <v>619.26</v>
      </c>
      <c r="J20" s="30">
        <v>619.26</v>
      </c>
      <c r="K20" s="30">
        <v>619.26</v>
      </c>
      <c r="L20" s="30">
        <v>619.29999999999995</v>
      </c>
      <c r="M20" s="74">
        <v>619.29999999999995</v>
      </c>
      <c r="N20" s="30">
        <f t="shared" si="0"/>
        <v>619.26</v>
      </c>
      <c r="O20" s="30">
        <f t="shared" si="10"/>
        <v>3.0000000000427463E-3</v>
      </c>
      <c r="P20" s="30">
        <f t="shared" si="13"/>
        <v>0</v>
      </c>
      <c r="Q20" s="32">
        <f t="shared" si="1"/>
        <v>3.999999999996362E-2</v>
      </c>
      <c r="R20" s="76">
        <f t="shared" si="2"/>
        <v>-3.999999999996362E-2</v>
      </c>
      <c r="S20" s="74">
        <f t="shared" si="9"/>
        <v>7.5000000001068656E-4</v>
      </c>
      <c r="T20" s="50">
        <f t="shared" si="4"/>
        <v>0</v>
      </c>
      <c r="U20" s="32">
        <f t="shared" si="11"/>
        <v>0</v>
      </c>
      <c r="V20" s="76">
        <f t="shared" si="5"/>
        <v>3.999999999996362E-2</v>
      </c>
      <c r="W20" s="76">
        <f t="shared" si="12"/>
        <v>1.3333333333321207E-2</v>
      </c>
      <c r="X20" s="76">
        <f t="shared" si="7"/>
        <v>-3.999999999996362E-2</v>
      </c>
      <c r="Y20"/>
      <c r="Z20"/>
    </row>
    <row r="21" spans="1:26" x14ac:dyDescent="0.25">
      <c r="A21" s="3">
        <v>129</v>
      </c>
      <c r="B21" s="74">
        <v>2198475.341</v>
      </c>
      <c r="C21" s="74">
        <v>6133714.1210000003</v>
      </c>
      <c r="D21" s="74">
        <v>145.715</v>
      </c>
      <c r="E21" s="11" t="s">
        <v>10</v>
      </c>
      <c r="F21" s="30">
        <v>146.36099999999999</v>
      </c>
      <c r="G21" s="30">
        <v>146.28</v>
      </c>
      <c r="H21" s="30">
        <v>146.29300000000001</v>
      </c>
      <c r="I21" s="30">
        <v>146.18199999999999</v>
      </c>
      <c r="J21" s="30">
        <v>146.07</v>
      </c>
      <c r="K21" s="30">
        <v>145.96199999999999</v>
      </c>
      <c r="L21" s="30">
        <v>145.98500000000001</v>
      </c>
      <c r="M21" s="74">
        <v>145.77199999999999</v>
      </c>
      <c r="N21" s="30">
        <f t="shared" si="0"/>
        <v>145.715</v>
      </c>
      <c r="O21" s="30">
        <f t="shared" si="10"/>
        <v>-6.7999999999983629E-2</v>
      </c>
      <c r="P21" s="30">
        <f t="shared" si="13"/>
        <v>-0.22300000000001319</v>
      </c>
      <c r="Q21" s="32">
        <f t="shared" si="1"/>
        <v>-8.4999999999979536E-2</v>
      </c>
      <c r="R21" s="76">
        <f t="shared" si="2"/>
        <v>-0.27000000000001023</v>
      </c>
      <c r="S21" s="74">
        <f t="shared" si="9"/>
        <v>-0.16149999999999665</v>
      </c>
      <c r="T21" s="50">
        <f t="shared" si="4"/>
        <v>-9.8000000000013188E-2</v>
      </c>
      <c r="U21" s="32">
        <f t="shared" si="11"/>
        <v>-0.21999999999999886</v>
      </c>
      <c r="V21" s="76">
        <f t="shared" si="5"/>
        <v>-0.18999999999999773</v>
      </c>
      <c r="W21" s="76">
        <f t="shared" si="12"/>
        <v>-0.16933333333333658</v>
      </c>
      <c r="X21" s="76">
        <f t="shared" si="7"/>
        <v>-5.6999999999987949E-2</v>
      </c>
      <c r="Y21"/>
      <c r="Z21"/>
    </row>
    <row r="22" spans="1:26" x14ac:dyDescent="0.25">
      <c r="A22" s="3">
        <v>130</v>
      </c>
      <c r="B22" s="74">
        <v>2365903.8480000002</v>
      </c>
      <c r="C22" s="74">
        <v>6000988.7889999999</v>
      </c>
      <c r="D22" s="74">
        <v>73.075999999999993</v>
      </c>
      <c r="E22" s="11" t="s">
        <v>11</v>
      </c>
      <c r="F22" s="30">
        <v>73.305000000000007</v>
      </c>
      <c r="G22" s="30">
        <v>73.260999999999996</v>
      </c>
      <c r="H22" s="30">
        <v>73.251000000000005</v>
      </c>
      <c r="I22" s="30">
        <v>73.168000000000006</v>
      </c>
      <c r="J22" s="30">
        <v>73.05</v>
      </c>
      <c r="K22" s="30">
        <v>73.331000000000003</v>
      </c>
      <c r="L22" s="30">
        <v>73.207999999999998</v>
      </c>
      <c r="M22" s="74">
        <v>73.128</v>
      </c>
      <c r="N22" s="30">
        <f t="shared" si="0"/>
        <v>73.075999999999993</v>
      </c>
      <c r="O22" s="30">
        <f t="shared" si="10"/>
        <v>-5.4000000000002046E-2</v>
      </c>
      <c r="P22" s="30">
        <f t="shared" si="13"/>
        <v>-0.20100000000000762</v>
      </c>
      <c r="Q22" s="32">
        <f t="shared" si="1"/>
        <v>0.15800000000000125</v>
      </c>
      <c r="R22" s="76">
        <f t="shared" si="2"/>
        <v>-0.132000000000005</v>
      </c>
      <c r="S22" s="74">
        <f t="shared" si="9"/>
        <v>-5.7250000000003354E-2</v>
      </c>
      <c r="T22" s="50">
        <f t="shared" si="4"/>
        <v>-9.2999999999989313E-2</v>
      </c>
      <c r="U22" s="32">
        <f t="shared" si="11"/>
        <v>0.1629999999999967</v>
      </c>
      <c r="V22" s="76">
        <f t="shared" si="5"/>
        <v>-0.20300000000000296</v>
      </c>
      <c r="W22" s="76">
        <f t="shared" si="12"/>
        <v>-4.4333333333331858E-2</v>
      </c>
      <c r="X22" s="76">
        <f t="shared" si="7"/>
        <v>-5.2000000000006708E-2</v>
      </c>
      <c r="Y22"/>
      <c r="Z22"/>
    </row>
    <row r="23" spans="1:26" x14ac:dyDescent="0.25">
      <c r="A23" s="3">
        <v>131</v>
      </c>
      <c r="B23" s="74">
        <v>2332746.3820000002</v>
      </c>
      <c r="C23" s="74">
        <v>6191751.9630000005</v>
      </c>
      <c r="D23" s="74">
        <v>242.84700000000001</v>
      </c>
      <c r="E23" s="11" t="s">
        <v>66</v>
      </c>
      <c r="F23" s="30">
        <v>243.12100000000001</v>
      </c>
      <c r="G23" s="30">
        <v>243.12100000000001</v>
      </c>
      <c r="H23" s="30">
        <v>243.142</v>
      </c>
      <c r="I23" s="30">
        <v>243.167</v>
      </c>
      <c r="J23" s="30">
        <v>243.09</v>
      </c>
      <c r="K23" s="30">
        <v>243.10499999999999</v>
      </c>
      <c r="L23" s="30">
        <v>243.072</v>
      </c>
      <c r="M23" s="74">
        <v>242.93</v>
      </c>
      <c r="N23" s="30">
        <f t="shared" si="0"/>
        <v>242.84700000000001</v>
      </c>
      <c r="O23" s="30">
        <f t="shared" si="10"/>
        <v>2.0999999999986585E-2</v>
      </c>
      <c r="P23" s="30">
        <f t="shared" si="13"/>
        <v>-5.1999999999992497E-2</v>
      </c>
      <c r="Q23" s="32">
        <f t="shared" si="1"/>
        <v>-1.8000000000000682E-2</v>
      </c>
      <c r="R23" s="76">
        <f t="shared" si="2"/>
        <v>-0.22499999999999432</v>
      </c>
      <c r="S23" s="74">
        <f t="shared" si="9"/>
        <v>-6.8500000000000227E-2</v>
      </c>
      <c r="T23" s="50">
        <f t="shared" si="4"/>
        <v>4.5999999999992269E-2</v>
      </c>
      <c r="U23" s="32">
        <f t="shared" si="11"/>
        <v>-6.2000000000011823E-2</v>
      </c>
      <c r="V23" s="76">
        <f t="shared" si="5"/>
        <v>-0.17499999999998295</v>
      </c>
      <c r="W23" s="76">
        <f t="shared" si="12"/>
        <v>-6.3666666666667496E-2</v>
      </c>
      <c r="X23" s="76">
        <f t="shared" si="7"/>
        <v>-8.2999999999998408E-2</v>
      </c>
      <c r="Y23"/>
      <c r="Z23"/>
    </row>
    <row r="24" spans="1:26" x14ac:dyDescent="0.25">
      <c r="A24" s="3">
        <v>132</v>
      </c>
      <c r="B24" s="74">
        <v>2249201.5869999998</v>
      </c>
      <c r="C24" s="74">
        <v>6122773.8870000001</v>
      </c>
      <c r="D24" s="74">
        <v>125.057</v>
      </c>
      <c r="E24" s="11" t="s">
        <v>12</v>
      </c>
      <c r="F24" s="30">
        <v>127.13800000000001</v>
      </c>
      <c r="G24" s="30">
        <v>126.861</v>
      </c>
      <c r="H24" s="30">
        <v>126.771</v>
      </c>
      <c r="I24" s="30">
        <v>126.303</v>
      </c>
      <c r="J24" s="30">
        <v>126.17</v>
      </c>
      <c r="K24" s="30">
        <v>125.839</v>
      </c>
      <c r="L24" s="30">
        <v>125.732</v>
      </c>
      <c r="M24" s="74">
        <v>125.224</v>
      </c>
      <c r="N24" s="30">
        <f t="shared" si="0"/>
        <v>125.057</v>
      </c>
      <c r="O24" s="30">
        <f t="shared" si="10"/>
        <v>-0.36700000000000443</v>
      </c>
      <c r="P24" s="30">
        <f t="shared" si="13"/>
        <v>-0.60099999999999909</v>
      </c>
      <c r="Q24" s="32">
        <f t="shared" si="1"/>
        <v>-0.43800000000000239</v>
      </c>
      <c r="R24" s="76">
        <f t="shared" si="2"/>
        <v>-0.67499999999999716</v>
      </c>
      <c r="S24" s="74">
        <f t="shared" si="9"/>
        <v>-0.52025000000000077</v>
      </c>
      <c r="T24" s="50">
        <f t="shared" si="4"/>
        <v>-0.55800000000000693</v>
      </c>
      <c r="U24" s="32">
        <f t="shared" si="11"/>
        <v>-0.46399999999999864</v>
      </c>
      <c r="V24" s="76">
        <f t="shared" si="5"/>
        <v>-0.61499999999999488</v>
      </c>
      <c r="W24" s="76">
        <f t="shared" si="12"/>
        <v>-0.54566666666666686</v>
      </c>
      <c r="X24" s="76">
        <f t="shared" si="7"/>
        <v>-0.16700000000000159</v>
      </c>
      <c r="Y24"/>
      <c r="Z24"/>
    </row>
    <row r="25" spans="1:26" x14ac:dyDescent="0.25">
      <c r="A25" s="3">
        <v>133</v>
      </c>
      <c r="B25" s="74">
        <v>2273311.3289999999</v>
      </c>
      <c r="C25" s="74">
        <v>6111332.1279999996</v>
      </c>
      <c r="D25" s="74">
        <v>120.44</v>
      </c>
      <c r="E25" s="11" t="s">
        <v>13</v>
      </c>
      <c r="F25" s="30">
        <v>122.277</v>
      </c>
      <c r="G25" s="30">
        <v>122.158</v>
      </c>
      <c r="H25" s="30">
        <v>121.943</v>
      </c>
      <c r="I25" s="30">
        <v>121.664</v>
      </c>
      <c r="J25" s="30">
        <v>121.33</v>
      </c>
      <c r="K25" s="30">
        <v>121.255</v>
      </c>
      <c r="L25" s="30">
        <v>121.07</v>
      </c>
      <c r="M25" s="74">
        <v>120.70399999999999</v>
      </c>
      <c r="N25" s="30">
        <f t="shared" si="0"/>
        <v>120.44</v>
      </c>
      <c r="O25" s="30">
        <f t="shared" si="10"/>
        <v>-0.33400000000000318</v>
      </c>
      <c r="P25" s="30">
        <f t="shared" si="13"/>
        <v>-0.61299999999999955</v>
      </c>
      <c r="Q25" s="32">
        <f t="shared" si="1"/>
        <v>-0.26000000000000512</v>
      </c>
      <c r="R25" s="76">
        <f t="shared" si="2"/>
        <v>-0.62999999999999545</v>
      </c>
      <c r="S25" s="74">
        <f t="shared" si="9"/>
        <v>-0.45925000000000082</v>
      </c>
      <c r="T25" s="50">
        <f t="shared" si="4"/>
        <v>-0.49399999999999977</v>
      </c>
      <c r="U25" s="32">
        <f t="shared" si="11"/>
        <v>-0.40900000000000603</v>
      </c>
      <c r="V25" s="76">
        <f t="shared" si="5"/>
        <v>-0.55100000000000193</v>
      </c>
      <c r="W25" s="76">
        <f t="shared" si="12"/>
        <v>-0.48466666666666924</v>
      </c>
      <c r="X25" s="76">
        <f t="shared" si="7"/>
        <v>-0.26399999999999579</v>
      </c>
      <c r="Y25"/>
      <c r="Z25"/>
    </row>
    <row r="26" spans="1:26" x14ac:dyDescent="0.25">
      <c r="A26" s="3">
        <v>134</v>
      </c>
      <c r="B26" s="74">
        <v>2202620.3730000001</v>
      </c>
      <c r="C26" s="74">
        <v>6330007.5939999996</v>
      </c>
      <c r="D26" s="74">
        <v>289.98599999999999</v>
      </c>
      <c r="E26" s="11" t="s">
        <v>67</v>
      </c>
      <c r="F26" s="30">
        <v>289.99900000000002</v>
      </c>
      <c r="G26" s="30">
        <v>289.94099999999997</v>
      </c>
      <c r="H26" s="30">
        <v>289.92399999999998</v>
      </c>
      <c r="I26" s="30">
        <v>289.839</v>
      </c>
      <c r="J26" s="30">
        <v>289.92</v>
      </c>
      <c r="K26" s="30">
        <v>290.01799999999997</v>
      </c>
      <c r="L26" s="30">
        <v>289.964</v>
      </c>
      <c r="M26" s="74">
        <v>289.887</v>
      </c>
      <c r="N26" s="30">
        <f t="shared" si="0"/>
        <v>289.98599999999999</v>
      </c>
      <c r="O26" s="30">
        <f t="shared" si="10"/>
        <v>-7.5000000000045475E-2</v>
      </c>
      <c r="P26" s="30">
        <f t="shared" si="13"/>
        <v>-3.999999999962256E-3</v>
      </c>
      <c r="Q26" s="32">
        <f t="shared" si="1"/>
        <v>4.399999999998272E-2</v>
      </c>
      <c r="R26" s="76">
        <f t="shared" si="2"/>
        <v>2.199999999999136E-2</v>
      </c>
      <c r="S26" s="74">
        <f t="shared" si="9"/>
        <v>-3.2500000000084128E-3</v>
      </c>
      <c r="T26" s="50">
        <f t="shared" si="4"/>
        <v>-0.10199999999997544</v>
      </c>
      <c r="U26" s="32">
        <f t="shared" si="11"/>
        <v>0.17899999999997362</v>
      </c>
      <c r="V26" s="76">
        <f t="shared" si="5"/>
        <v>-0.13099999999997181</v>
      </c>
      <c r="W26" s="76">
        <f t="shared" si="12"/>
        <v>-1.7999999999991207E-2</v>
      </c>
      <c r="X26" s="76">
        <f t="shared" si="7"/>
        <v>9.8999999999989541E-2</v>
      </c>
      <c r="Y26"/>
      <c r="Z26"/>
    </row>
    <row r="27" spans="1:26" x14ac:dyDescent="0.25">
      <c r="A27" s="3">
        <v>135</v>
      </c>
      <c r="B27" s="74">
        <v>2280213.4950000001</v>
      </c>
      <c r="C27" s="74">
        <v>6203601.8849999998</v>
      </c>
      <c r="D27" s="74">
        <v>235.1</v>
      </c>
      <c r="E27" s="11" t="s">
        <v>53</v>
      </c>
      <c r="F27" s="30">
        <v>236.71799999999999</v>
      </c>
      <c r="G27" s="30">
        <v>236.596</v>
      </c>
      <c r="H27" s="30">
        <v>236.54300000000001</v>
      </c>
      <c r="I27" s="30">
        <v>236.38300000000001</v>
      </c>
      <c r="J27" s="30">
        <v>236.27</v>
      </c>
      <c r="K27" s="30">
        <v>235.85300000000001</v>
      </c>
      <c r="L27" s="30">
        <v>235.74100000000001</v>
      </c>
      <c r="M27" s="74">
        <v>235.32599999999999</v>
      </c>
      <c r="N27" s="30">
        <f t="shared" si="0"/>
        <v>235.1</v>
      </c>
      <c r="O27" s="30">
        <f t="shared" si="10"/>
        <v>-0.17499999999998295</v>
      </c>
      <c r="P27" s="30">
        <f t="shared" si="13"/>
        <v>-0.27299999999999613</v>
      </c>
      <c r="Q27" s="32">
        <f t="shared" si="1"/>
        <v>-0.52899999999999636</v>
      </c>
      <c r="R27" s="76">
        <f t="shared" si="2"/>
        <v>-0.64100000000001955</v>
      </c>
      <c r="S27" s="74">
        <f t="shared" si="9"/>
        <v>-0.40449999999999875</v>
      </c>
      <c r="T27" s="50">
        <f t="shared" si="4"/>
        <v>-0.21299999999999386</v>
      </c>
      <c r="U27" s="32">
        <f t="shared" si="11"/>
        <v>-0.53000000000000114</v>
      </c>
      <c r="V27" s="76">
        <f t="shared" si="5"/>
        <v>-0.52700000000001523</v>
      </c>
      <c r="W27" s="76">
        <f t="shared" si="12"/>
        <v>-0.42333333333333673</v>
      </c>
      <c r="X27" s="76">
        <f t="shared" si="7"/>
        <v>-0.22599999999999909</v>
      </c>
      <c r="Y27"/>
      <c r="Z27"/>
    </row>
    <row r="28" spans="1:26" x14ac:dyDescent="0.25">
      <c r="A28" s="3">
        <v>137</v>
      </c>
      <c r="B28" s="74">
        <v>2271706.4130000002</v>
      </c>
      <c r="C28" s="74">
        <v>6053044.1459999997</v>
      </c>
      <c r="D28" s="74">
        <v>100.548</v>
      </c>
      <c r="E28" s="11" t="s">
        <v>54</v>
      </c>
      <c r="F28" s="30">
        <v>101.04900000000001</v>
      </c>
      <c r="G28" s="30">
        <v>101.02800000000001</v>
      </c>
      <c r="H28" s="30">
        <v>100.96</v>
      </c>
      <c r="I28" s="30">
        <v>100.9</v>
      </c>
      <c r="J28" s="30">
        <v>100.87</v>
      </c>
      <c r="K28" s="30">
        <v>100.746</v>
      </c>
      <c r="L28" s="30">
        <v>100.66800000000001</v>
      </c>
      <c r="M28" s="74">
        <v>100.64</v>
      </c>
      <c r="N28" s="30">
        <f t="shared" si="0"/>
        <v>100.548</v>
      </c>
      <c r="O28" s="30">
        <f t="shared" si="10"/>
        <v>-8.9000000000012847E-2</v>
      </c>
      <c r="P28" s="30">
        <f t="shared" si="13"/>
        <v>-8.99999999999892E-2</v>
      </c>
      <c r="Q28" s="32">
        <f t="shared" si="1"/>
        <v>-0.20199999999999818</v>
      </c>
      <c r="R28" s="76">
        <f t="shared" si="2"/>
        <v>-0.12000000000000455</v>
      </c>
      <c r="S28" s="74">
        <f t="shared" si="9"/>
        <v>-0.12525000000000119</v>
      </c>
      <c r="T28" s="50">
        <f t="shared" si="4"/>
        <v>-0.12800000000000011</v>
      </c>
      <c r="U28" s="32">
        <f t="shared" si="11"/>
        <v>-0.15400000000001057</v>
      </c>
      <c r="V28" s="76">
        <f t="shared" si="5"/>
        <v>-0.10599999999999454</v>
      </c>
      <c r="W28" s="76">
        <f t="shared" si="12"/>
        <v>-0.12933333333333508</v>
      </c>
      <c r="X28" s="76">
        <f t="shared" si="7"/>
        <v>-9.1999999999998749E-2</v>
      </c>
      <c r="Y28"/>
      <c r="Z28"/>
    </row>
    <row r="29" spans="1:26" x14ac:dyDescent="0.25">
      <c r="A29" s="3">
        <v>138</v>
      </c>
      <c r="B29" s="74">
        <v>2423374.111</v>
      </c>
      <c r="C29" s="74">
        <v>5929562.7680000002</v>
      </c>
      <c r="D29" s="74">
        <v>238.96199999999999</v>
      </c>
      <c r="E29" s="11" t="s">
        <v>14</v>
      </c>
      <c r="F29" s="30">
        <v>239.114</v>
      </c>
      <c r="G29" s="30">
        <v>239.11</v>
      </c>
      <c r="H29" s="30">
        <v>239.07400000000001</v>
      </c>
      <c r="I29" s="30">
        <v>239.006</v>
      </c>
      <c r="J29" s="30">
        <v>238.86</v>
      </c>
      <c r="K29" s="30">
        <v>239.268</v>
      </c>
      <c r="L29" s="30">
        <v>239.10400000000001</v>
      </c>
      <c r="M29" s="74">
        <v>239.08500000000001</v>
      </c>
      <c r="N29" s="30">
        <f t="shared" si="0"/>
        <v>238.96199999999999</v>
      </c>
      <c r="O29" s="30">
        <f t="shared" si="10"/>
        <v>-3.9999999999992042E-2</v>
      </c>
      <c r="P29" s="30">
        <f t="shared" si="13"/>
        <v>-0.21399999999999864</v>
      </c>
      <c r="Q29" s="32">
        <f t="shared" si="1"/>
        <v>0.24399999999999977</v>
      </c>
      <c r="R29" s="76">
        <f t="shared" si="2"/>
        <v>-0.14200000000002433</v>
      </c>
      <c r="S29" s="74">
        <f t="shared" si="9"/>
        <v>-3.8000000000003809E-2</v>
      </c>
      <c r="T29" s="50">
        <f t="shared" si="4"/>
        <v>-0.10400000000001342</v>
      </c>
      <c r="U29" s="32">
        <f t="shared" si="11"/>
        <v>0.26200000000000045</v>
      </c>
      <c r="V29" s="76">
        <f t="shared" si="5"/>
        <v>-0.18299999999999272</v>
      </c>
      <c r="W29" s="76">
        <f t="shared" si="12"/>
        <v>-8.3333333333352275E-3</v>
      </c>
      <c r="X29" s="76">
        <f t="shared" si="7"/>
        <v>-0.12300000000001887</v>
      </c>
      <c r="Y29"/>
      <c r="Z29"/>
    </row>
    <row r="30" spans="1:26" x14ac:dyDescent="0.25">
      <c r="A30" s="3">
        <v>139</v>
      </c>
      <c r="B30" s="74">
        <v>2099649.6690000002</v>
      </c>
      <c r="C30" s="74">
        <v>6250235.0219999999</v>
      </c>
      <c r="D30" s="74">
        <v>186.08799999999999</v>
      </c>
      <c r="E30" s="11" t="s">
        <v>15</v>
      </c>
      <c r="F30" s="30">
        <v>186.98500000000001</v>
      </c>
      <c r="G30" s="30">
        <v>186.81399999999999</v>
      </c>
      <c r="H30" s="30">
        <v>186.88900000000001</v>
      </c>
      <c r="I30" s="30">
        <v>186.63900000000001</v>
      </c>
      <c r="J30" s="30">
        <v>186.56</v>
      </c>
      <c r="K30" s="30">
        <v>186.334</v>
      </c>
      <c r="L30" s="30">
        <v>186.32400000000001</v>
      </c>
      <c r="M30" s="74">
        <v>186.083</v>
      </c>
      <c r="N30" s="30">
        <f t="shared" si="0"/>
        <v>186.08799999999999</v>
      </c>
      <c r="O30" s="30">
        <f t="shared" si="10"/>
        <v>-9.6000000000003638E-2</v>
      </c>
      <c r="P30" s="30">
        <f t="shared" si="13"/>
        <v>-0.32900000000000773</v>
      </c>
      <c r="Q30" s="32">
        <f t="shared" si="1"/>
        <v>-0.23599999999999</v>
      </c>
      <c r="R30" s="76">
        <f t="shared" si="2"/>
        <v>-0.23600000000001842</v>
      </c>
      <c r="S30" s="74">
        <f t="shared" si="9"/>
        <v>-0.22425000000000495</v>
      </c>
      <c r="T30" s="50">
        <f t="shared" si="4"/>
        <v>-0.17499999999998295</v>
      </c>
      <c r="U30" s="32">
        <f t="shared" si="11"/>
        <v>-0.30500000000000682</v>
      </c>
      <c r="V30" s="76">
        <f t="shared" si="5"/>
        <v>-0.25100000000000477</v>
      </c>
      <c r="W30" s="76">
        <f t="shared" si="12"/>
        <v>-0.24366666666666484</v>
      </c>
      <c r="X30" s="76">
        <f t="shared" si="7"/>
        <v>4.9999999999954525E-3</v>
      </c>
      <c r="Y30"/>
      <c r="Z30"/>
    </row>
    <row r="31" spans="1:26" x14ac:dyDescent="0.25">
      <c r="A31" s="3">
        <v>140</v>
      </c>
      <c r="B31" s="74">
        <v>2172846.912</v>
      </c>
      <c r="C31" s="74">
        <v>6309610.2879999997</v>
      </c>
      <c r="D31" s="74">
        <v>292.358</v>
      </c>
      <c r="E31" s="11" t="s">
        <v>16</v>
      </c>
      <c r="F31" s="30">
        <v>292.40800000000002</v>
      </c>
      <c r="G31" s="30">
        <v>292.33800000000002</v>
      </c>
      <c r="H31" s="30">
        <v>292.40800000000002</v>
      </c>
      <c r="I31" s="30">
        <v>292.31599999999997</v>
      </c>
      <c r="J31" s="30">
        <v>292.37</v>
      </c>
      <c r="K31" s="30">
        <v>292.39800000000002</v>
      </c>
      <c r="L31" s="30">
        <v>292.36399999999998</v>
      </c>
      <c r="M31" s="74">
        <v>292.23899999999998</v>
      </c>
      <c r="N31" s="30">
        <f t="shared" si="0"/>
        <v>292.358</v>
      </c>
      <c r="O31" s="30">
        <f t="shared" si="10"/>
        <v>0</v>
      </c>
      <c r="P31" s="30">
        <f t="shared" si="13"/>
        <v>-3.8000000000010914E-2</v>
      </c>
      <c r="Q31" s="32">
        <f t="shared" si="1"/>
        <v>-6.0000000000286491E-3</v>
      </c>
      <c r="R31" s="76">
        <f t="shared" si="2"/>
        <v>-5.9999999999718057E-3</v>
      </c>
      <c r="S31" s="74">
        <f t="shared" si="9"/>
        <v>-1.2500000000002842E-2</v>
      </c>
      <c r="T31" s="50">
        <f t="shared" si="4"/>
        <v>-2.2000000000048203E-2</v>
      </c>
      <c r="U31" s="32">
        <f t="shared" si="11"/>
        <v>8.2000000000050477E-2</v>
      </c>
      <c r="V31" s="76">
        <f t="shared" si="5"/>
        <v>-0.15900000000004866</v>
      </c>
      <c r="W31" s="76">
        <f t="shared" si="12"/>
        <v>-3.3000000000015461E-2</v>
      </c>
      <c r="X31" s="76">
        <f t="shared" si="7"/>
        <v>0.11900000000002819</v>
      </c>
      <c r="Y31"/>
      <c r="Z31"/>
    </row>
    <row r="32" spans="1:26" x14ac:dyDescent="0.25">
      <c r="A32" s="3">
        <v>141</v>
      </c>
      <c r="B32" s="74">
        <v>2207496.6690000002</v>
      </c>
      <c r="C32" s="74">
        <v>6274591.7429999998</v>
      </c>
      <c r="D32" s="74">
        <v>285.12</v>
      </c>
      <c r="E32" s="11" t="s">
        <v>68</v>
      </c>
      <c r="F32" s="30">
        <v>285.40899999999999</v>
      </c>
      <c r="G32" s="30">
        <v>285.28699999999998</v>
      </c>
      <c r="H32" s="30">
        <v>285.29199999999997</v>
      </c>
      <c r="I32" s="30">
        <v>285.26799999999997</v>
      </c>
      <c r="J32" s="30">
        <v>285.24</v>
      </c>
      <c r="K32" s="30">
        <v>285.15699999999998</v>
      </c>
      <c r="L32" s="30">
        <v>285.18900000000002</v>
      </c>
      <c r="M32" s="74">
        <v>285.11399999999998</v>
      </c>
      <c r="N32" s="30">
        <f t="shared" si="0"/>
        <v>285.12</v>
      </c>
      <c r="O32" s="30">
        <f t="shared" si="10"/>
        <v>-0.11700000000001864</v>
      </c>
      <c r="P32" s="30">
        <f t="shared" si="13"/>
        <v>-5.1999999999964075E-2</v>
      </c>
      <c r="Q32" s="32">
        <f t="shared" si="1"/>
        <v>-5.0999999999987722E-2</v>
      </c>
      <c r="R32" s="76">
        <f t="shared" si="2"/>
        <v>-6.9000000000016826E-2</v>
      </c>
      <c r="S32" s="74">
        <f t="shared" si="9"/>
        <v>-7.2249999999996817E-2</v>
      </c>
      <c r="T32" s="50">
        <f t="shared" si="4"/>
        <v>-1.9000000000005457E-2</v>
      </c>
      <c r="U32" s="32">
        <f t="shared" si="11"/>
        <v>-0.11099999999999</v>
      </c>
      <c r="V32" s="76">
        <f t="shared" si="5"/>
        <v>-4.3000000000006366E-2</v>
      </c>
      <c r="W32" s="76">
        <f t="shared" si="12"/>
        <v>-5.7666666666667275E-2</v>
      </c>
      <c r="X32" s="76">
        <f t="shared" si="7"/>
        <v>6.0000000000286491E-3</v>
      </c>
      <c r="Y32"/>
      <c r="Z32"/>
    </row>
    <row r="33" spans="1:26" x14ac:dyDescent="0.25">
      <c r="A33" s="3">
        <v>142</v>
      </c>
      <c r="B33" s="74">
        <v>2239184.33</v>
      </c>
      <c r="C33" s="74">
        <v>6329798.0120000001</v>
      </c>
      <c r="D33" s="74">
        <v>430.42700000000002</v>
      </c>
      <c r="E33" s="11" t="s">
        <v>55</v>
      </c>
      <c r="F33" s="30">
        <v>430.39600000000002</v>
      </c>
      <c r="G33" s="30">
        <v>430.37799999999999</v>
      </c>
      <c r="H33" s="30">
        <v>430.30799999999999</v>
      </c>
      <c r="I33" s="30">
        <v>430.30799999999999</v>
      </c>
      <c r="J33" s="30">
        <v>430.36</v>
      </c>
      <c r="K33" s="30">
        <v>430.38299999999998</v>
      </c>
      <c r="L33" s="30">
        <v>430.28100000000001</v>
      </c>
      <c r="M33" s="74">
        <v>430.41300000000001</v>
      </c>
      <c r="N33" s="30">
        <f t="shared" si="0"/>
        <v>430.42700000000002</v>
      </c>
      <c r="O33" s="30">
        <f t="shared" si="10"/>
        <v>-8.8000000000022283E-2</v>
      </c>
      <c r="P33" s="30">
        <f t="shared" si="13"/>
        <v>5.2000000000020918E-2</v>
      </c>
      <c r="Q33" s="32">
        <f t="shared" si="1"/>
        <v>-7.9000000000007731E-2</v>
      </c>
      <c r="R33" s="76">
        <f t="shared" si="2"/>
        <v>0.14600000000001501</v>
      </c>
      <c r="S33" s="74">
        <f t="shared" si="9"/>
        <v>7.7500000000014779E-3</v>
      </c>
      <c r="T33" s="50">
        <f t="shared" si="4"/>
        <v>-6.9999999999993179E-2</v>
      </c>
      <c r="U33" s="32">
        <f t="shared" si="11"/>
        <v>7.4999999999988631E-2</v>
      </c>
      <c r="V33" s="76">
        <f t="shared" si="5"/>
        <v>3.0000000000029559E-2</v>
      </c>
      <c r="W33" s="76">
        <f t="shared" si="12"/>
        <v>1.1666666666675004E-2</v>
      </c>
      <c r="X33" s="76">
        <f t="shared" si="7"/>
        <v>1.4000000000010004E-2</v>
      </c>
      <c r="Y33"/>
      <c r="Z33"/>
    </row>
    <row r="34" spans="1:26" x14ac:dyDescent="0.25">
      <c r="A34" s="3">
        <v>143</v>
      </c>
      <c r="B34" s="74">
        <v>2282575.5720000002</v>
      </c>
      <c r="C34" s="74">
        <v>6342236.4749999996</v>
      </c>
      <c r="D34" s="74">
        <v>1107.165</v>
      </c>
      <c r="E34" s="11" t="s">
        <v>56</v>
      </c>
      <c r="F34" s="30">
        <v>1107.192</v>
      </c>
      <c r="G34" s="30"/>
      <c r="H34" s="30"/>
      <c r="I34" s="30"/>
      <c r="J34" s="30">
        <v>1107.123</v>
      </c>
      <c r="K34" s="30">
        <v>1107.172</v>
      </c>
      <c r="L34" s="30">
        <v>1107.047</v>
      </c>
      <c r="M34" s="74">
        <v>1107.1369999999999</v>
      </c>
      <c r="N34" s="30">
        <f t="shared" si="0"/>
        <v>1107.165</v>
      </c>
      <c r="O34" s="30"/>
      <c r="P34" s="30"/>
      <c r="Q34" s="32">
        <f t="shared" si="1"/>
        <v>-7.6000000000021828E-2</v>
      </c>
      <c r="R34" s="76">
        <f t="shared" si="2"/>
        <v>0.11799999999993815</v>
      </c>
      <c r="S34" s="74">
        <f t="shared" si="9"/>
        <v>-6.7500000000109139E-3</v>
      </c>
      <c r="T34" s="50"/>
      <c r="U34" s="31"/>
      <c r="V34" s="76">
        <f t="shared" si="5"/>
        <v>-3.5000000000081855E-2</v>
      </c>
      <c r="W34" s="75">
        <f>M34-K34</f>
        <v>-3.5000000000081855E-2</v>
      </c>
      <c r="X34" s="76">
        <f t="shared" si="7"/>
        <v>2.8000000000020009E-2</v>
      </c>
      <c r="Y34"/>
      <c r="Z34"/>
    </row>
    <row r="35" spans="1:26" x14ac:dyDescent="0.25">
      <c r="A35" s="3">
        <v>144</v>
      </c>
      <c r="B35" s="74">
        <v>2221992.4419999998</v>
      </c>
      <c r="C35" s="74">
        <v>6029550.858</v>
      </c>
      <c r="D35" s="74">
        <v>314.142</v>
      </c>
      <c r="E35" s="11" t="s">
        <v>17</v>
      </c>
      <c r="F35" s="30">
        <v>314.23500000000001</v>
      </c>
      <c r="G35" s="30">
        <v>314.30799999999999</v>
      </c>
      <c r="H35" s="30">
        <v>314.26499999999999</v>
      </c>
      <c r="I35" s="30">
        <v>314.25900000000001</v>
      </c>
      <c r="J35" s="30">
        <v>314.20999999999998</v>
      </c>
      <c r="K35" s="30">
        <v>314.10300000000001</v>
      </c>
      <c r="L35" s="30">
        <v>314.17899999999997</v>
      </c>
      <c r="M35" s="74">
        <v>314.14999999999998</v>
      </c>
      <c r="N35" s="30">
        <f t="shared" si="0"/>
        <v>314.142</v>
      </c>
      <c r="O35" s="30">
        <f t="shared" ref="O35:O39" si="14">H35-F35</f>
        <v>2.9999999999972715E-2</v>
      </c>
      <c r="P35" s="30">
        <f t="shared" ref="P35:P39" si="15">J35-H35</f>
        <v>-5.5000000000006821E-2</v>
      </c>
      <c r="Q35" s="32">
        <f t="shared" si="1"/>
        <v>-3.1000000000005912E-2</v>
      </c>
      <c r="R35" s="76">
        <f t="shared" si="2"/>
        <v>-3.6999999999977717E-2</v>
      </c>
      <c r="S35" s="74">
        <f t="shared" si="9"/>
        <v>-2.3250000000004434E-2</v>
      </c>
      <c r="T35" s="50">
        <f t="shared" si="4"/>
        <v>-4.8999999999978172E-2</v>
      </c>
      <c r="U35" s="32">
        <f>K35-I35</f>
        <v>-0.15600000000000591</v>
      </c>
      <c r="V35" s="76">
        <f t="shared" si="5"/>
        <v>4.6999999999968622E-2</v>
      </c>
      <c r="W35" s="76">
        <f t="shared" ref="W35:W39" si="16">(M35-G35)/3</f>
        <v>-5.2666666666671823E-2</v>
      </c>
      <c r="X35" s="76">
        <f t="shared" si="7"/>
        <v>-7.9999999999813554E-3</v>
      </c>
      <c r="Y35"/>
      <c r="Z35"/>
    </row>
    <row r="36" spans="1:26" x14ac:dyDescent="0.25">
      <c r="A36" s="64">
        <v>145</v>
      </c>
      <c r="B36" s="65">
        <v>2199134.5099999998</v>
      </c>
      <c r="C36" s="65">
        <v>6397420.4000000004</v>
      </c>
      <c r="D36" s="65">
        <v>494.09</v>
      </c>
      <c r="E36" s="69" t="s">
        <v>18</v>
      </c>
      <c r="F36" s="30">
        <v>494.09399999999999</v>
      </c>
      <c r="G36" s="30">
        <v>494.09</v>
      </c>
      <c r="H36" s="30">
        <v>494.09</v>
      </c>
      <c r="I36" s="30">
        <v>494.09</v>
      </c>
      <c r="J36" s="30">
        <v>494.09</v>
      </c>
      <c r="K36" s="30">
        <v>494.09</v>
      </c>
      <c r="L36" s="30">
        <v>494.1</v>
      </c>
      <c r="M36" s="74">
        <v>494.1</v>
      </c>
      <c r="N36" s="30">
        <f t="shared" si="0"/>
        <v>494.09</v>
      </c>
      <c r="O36" s="30">
        <f t="shared" si="14"/>
        <v>-4.0000000000190994E-3</v>
      </c>
      <c r="P36" s="30">
        <f t="shared" si="15"/>
        <v>0</v>
      </c>
      <c r="Q36" s="32">
        <f t="shared" si="1"/>
        <v>1.0000000000047748E-2</v>
      </c>
      <c r="R36" s="76">
        <f t="shared" si="2"/>
        <v>-1.0000000000047748E-2</v>
      </c>
      <c r="S36" s="74">
        <f t="shared" si="9"/>
        <v>-1.0000000000047748E-3</v>
      </c>
      <c r="T36" s="50">
        <f t="shared" si="4"/>
        <v>0</v>
      </c>
      <c r="U36" s="32">
        <f>K36-I36</f>
        <v>0</v>
      </c>
      <c r="V36" s="76">
        <f t="shared" si="5"/>
        <v>1.0000000000047748E-2</v>
      </c>
      <c r="W36" s="76">
        <f t="shared" si="16"/>
        <v>3.3333333333492496E-3</v>
      </c>
      <c r="X36" s="76">
        <f t="shared" si="7"/>
        <v>-1.0000000000047748E-2</v>
      </c>
      <c r="Y36"/>
      <c r="Z36"/>
    </row>
    <row r="37" spans="1:26" x14ac:dyDescent="0.25">
      <c r="A37" s="64">
        <v>146</v>
      </c>
      <c r="B37" s="65">
        <v>2275034.3199999998</v>
      </c>
      <c r="C37" s="65">
        <v>5961519.2999999998</v>
      </c>
      <c r="D37" s="65">
        <v>285.33999999999997</v>
      </c>
      <c r="E37" s="69" t="s">
        <v>19</v>
      </c>
      <c r="F37" s="30">
        <v>285.34399999999999</v>
      </c>
      <c r="G37" s="30">
        <v>285.41399999999999</v>
      </c>
      <c r="H37" s="30">
        <v>285.33999999999997</v>
      </c>
      <c r="I37" s="30">
        <v>285.33999999999997</v>
      </c>
      <c r="J37" s="30">
        <v>285.33999999999997</v>
      </c>
      <c r="K37" s="30">
        <v>285.33999999999997</v>
      </c>
      <c r="L37" s="30">
        <v>285.33999999999997</v>
      </c>
      <c r="M37" s="74">
        <v>285.33999999999997</v>
      </c>
      <c r="N37" s="30">
        <f t="shared" si="0"/>
        <v>285.33999999999997</v>
      </c>
      <c r="O37" s="30">
        <f t="shared" si="14"/>
        <v>-4.0000000000190994E-3</v>
      </c>
      <c r="P37" s="30">
        <f t="shared" si="15"/>
        <v>0</v>
      </c>
      <c r="Q37" s="32">
        <f t="shared" si="1"/>
        <v>0</v>
      </c>
      <c r="R37" s="76">
        <f t="shared" si="2"/>
        <v>0</v>
      </c>
      <c r="S37" s="74">
        <f t="shared" si="9"/>
        <v>-1.0000000000047748E-3</v>
      </c>
      <c r="T37" s="50">
        <f t="shared" si="4"/>
        <v>-7.4000000000012278E-2</v>
      </c>
      <c r="U37" s="32">
        <f>K37-I37</f>
        <v>0</v>
      </c>
      <c r="V37" s="76">
        <f t="shared" si="5"/>
        <v>0</v>
      </c>
      <c r="W37" s="76">
        <f t="shared" si="16"/>
        <v>-2.4666666666670761E-2</v>
      </c>
      <c r="X37" s="76">
        <f t="shared" si="7"/>
        <v>0</v>
      </c>
      <c r="Y37"/>
      <c r="Z37"/>
    </row>
    <row r="38" spans="1:26" x14ac:dyDescent="0.25">
      <c r="A38" s="3">
        <v>147</v>
      </c>
      <c r="B38" s="74">
        <v>2238612.2880000002</v>
      </c>
      <c r="C38" s="74">
        <v>6104481.3150000004</v>
      </c>
      <c r="D38" s="74">
        <v>123.548</v>
      </c>
      <c r="E38" s="11" t="s">
        <v>20</v>
      </c>
      <c r="F38" s="30">
        <v>124.21599999999999</v>
      </c>
      <c r="G38" s="30">
        <v>124.137</v>
      </c>
      <c r="H38" s="30">
        <v>124.074</v>
      </c>
      <c r="I38" s="30">
        <v>123.935</v>
      </c>
      <c r="J38" s="30">
        <v>123.91</v>
      </c>
      <c r="K38" s="30">
        <v>123.852</v>
      </c>
      <c r="L38" s="30">
        <v>123.804</v>
      </c>
      <c r="M38" s="74">
        <v>123.648</v>
      </c>
      <c r="N38" s="30">
        <f t="shared" si="0"/>
        <v>123.548</v>
      </c>
      <c r="O38" s="30">
        <f t="shared" si="14"/>
        <v>-0.14199999999999591</v>
      </c>
      <c r="P38" s="30">
        <f t="shared" si="15"/>
        <v>-0.16400000000000148</v>
      </c>
      <c r="Q38" s="32">
        <f t="shared" si="1"/>
        <v>-0.10599999999999454</v>
      </c>
      <c r="R38" s="76">
        <f t="shared" si="2"/>
        <v>-0.25600000000000023</v>
      </c>
      <c r="S38" s="74">
        <f t="shared" si="9"/>
        <v>-0.16699999999999804</v>
      </c>
      <c r="T38" s="50">
        <f t="shared" si="4"/>
        <v>-0.20199999999999818</v>
      </c>
      <c r="U38" s="32">
        <f>K38-I38</f>
        <v>-8.2999999999998408E-2</v>
      </c>
      <c r="V38" s="76">
        <f t="shared" si="5"/>
        <v>-0.20400000000000773</v>
      </c>
      <c r="W38" s="76">
        <f t="shared" si="16"/>
        <v>-0.16300000000000145</v>
      </c>
      <c r="X38" s="76">
        <f t="shared" si="7"/>
        <v>-9.9999999999994316E-2</v>
      </c>
      <c r="Y38"/>
      <c r="Z38"/>
    </row>
    <row r="39" spans="1:26" x14ac:dyDescent="0.25">
      <c r="A39" s="3">
        <v>148</v>
      </c>
      <c r="B39" s="74">
        <v>2392467.4929999998</v>
      </c>
      <c r="C39" s="74">
        <v>6061625.7209999999</v>
      </c>
      <c r="D39" s="74">
        <v>134.095</v>
      </c>
      <c r="E39" s="11" t="s">
        <v>21</v>
      </c>
      <c r="F39" s="30">
        <v>134.37700000000001</v>
      </c>
      <c r="G39" s="30">
        <v>134.20599999999999</v>
      </c>
      <c r="H39" s="30">
        <v>134.20699999999999</v>
      </c>
      <c r="I39" s="30">
        <v>134.167</v>
      </c>
      <c r="J39" s="30">
        <v>134.06200000000001</v>
      </c>
      <c r="K39" s="30">
        <v>134.22999999999999</v>
      </c>
      <c r="L39" s="30">
        <v>134.22999999999999</v>
      </c>
      <c r="M39" s="74">
        <v>134.131</v>
      </c>
      <c r="N39" s="30">
        <f t="shared" si="0"/>
        <v>134.095</v>
      </c>
      <c r="O39" s="30">
        <f t="shared" si="14"/>
        <v>-0.17000000000001592</v>
      </c>
      <c r="P39" s="30">
        <f t="shared" si="15"/>
        <v>-0.14499999999998181</v>
      </c>
      <c r="Q39" s="32">
        <f t="shared" si="1"/>
        <v>0.16799999999997794</v>
      </c>
      <c r="R39" s="76">
        <f t="shared" si="2"/>
        <v>-0.13499999999999091</v>
      </c>
      <c r="S39" s="74">
        <f t="shared" si="9"/>
        <v>-7.0500000000002672E-2</v>
      </c>
      <c r="T39" s="50">
        <f t="shared" si="4"/>
        <v>-3.8999999999987267E-2</v>
      </c>
      <c r="U39" s="32">
        <f>K39-I39</f>
        <v>6.2999999999988177E-2</v>
      </c>
      <c r="V39" s="76">
        <f t="shared" si="5"/>
        <v>-9.8999999999989541E-2</v>
      </c>
      <c r="W39" s="76">
        <f t="shared" si="16"/>
        <v>-2.4999999999996209E-2</v>
      </c>
      <c r="X39" s="76">
        <f t="shared" si="7"/>
        <v>-3.6000000000001364E-2</v>
      </c>
      <c r="Y39"/>
      <c r="Z39"/>
    </row>
    <row r="40" spans="1:26" x14ac:dyDescent="0.25">
      <c r="A40" s="3">
        <v>150</v>
      </c>
      <c r="B40" s="74">
        <v>2376151.6749999998</v>
      </c>
      <c r="C40" s="74">
        <v>5971948.25</v>
      </c>
      <c r="D40" s="74">
        <v>97.117999999999995</v>
      </c>
      <c r="E40" s="11" t="s">
        <v>22</v>
      </c>
      <c r="F40" s="30">
        <v>97.262</v>
      </c>
      <c r="G40" s="30"/>
      <c r="H40" s="30"/>
      <c r="I40" s="30"/>
      <c r="J40" s="30">
        <v>97.078000000000003</v>
      </c>
      <c r="K40" s="30">
        <v>97.298000000000002</v>
      </c>
      <c r="L40" s="30">
        <v>97.165999999999997</v>
      </c>
      <c r="M40" s="74">
        <v>97.179000000000002</v>
      </c>
      <c r="N40" s="30">
        <f t="shared" si="0"/>
        <v>97.117999999999995</v>
      </c>
      <c r="O40" s="30"/>
      <c r="P40" s="30"/>
      <c r="Q40" s="32">
        <f t="shared" si="1"/>
        <v>8.7999999999993861E-2</v>
      </c>
      <c r="R40" s="76">
        <f t="shared" si="2"/>
        <v>-4.8000000000001819E-2</v>
      </c>
      <c r="S40" s="74">
        <f t="shared" si="9"/>
        <v>-3.6000000000001364E-2</v>
      </c>
      <c r="T40" s="50"/>
      <c r="U40" s="31"/>
      <c r="V40" s="76">
        <f t="shared" si="5"/>
        <v>-0.11899999999999977</v>
      </c>
      <c r="W40" s="75">
        <f>M40-K40</f>
        <v>-0.11899999999999977</v>
      </c>
      <c r="X40" s="76">
        <f t="shared" si="7"/>
        <v>-6.1000000000007049E-2</v>
      </c>
      <c r="Y40"/>
      <c r="Z40"/>
    </row>
    <row r="41" spans="1:26" x14ac:dyDescent="0.25">
      <c r="A41" s="3">
        <v>152</v>
      </c>
      <c r="B41" s="74">
        <v>2322364.196</v>
      </c>
      <c r="C41" s="74">
        <v>6025789.0439999998</v>
      </c>
      <c r="D41" s="74">
        <v>84.082999999999998</v>
      </c>
      <c r="E41" s="11" t="s">
        <v>23</v>
      </c>
      <c r="F41" s="30">
        <v>84.683999999999997</v>
      </c>
      <c r="G41" s="30">
        <v>84.671000000000006</v>
      </c>
      <c r="H41" s="30">
        <v>84.611999999999995</v>
      </c>
      <c r="I41" s="30">
        <v>84.653999999999996</v>
      </c>
      <c r="J41" s="30">
        <v>84.51</v>
      </c>
      <c r="K41" s="30">
        <v>84.656000000000006</v>
      </c>
      <c r="L41" s="30">
        <v>84.543999999999997</v>
      </c>
      <c r="M41" s="74">
        <v>84.361999999999995</v>
      </c>
      <c r="N41" s="30">
        <f t="shared" si="0"/>
        <v>84.082999999999998</v>
      </c>
      <c r="O41" s="30">
        <f>H41-F41</f>
        <v>-7.2000000000002728E-2</v>
      </c>
      <c r="P41" s="30">
        <f t="shared" ref="P41:P50" si="17">J41-H41</f>
        <v>-0.10199999999998965</v>
      </c>
      <c r="Q41" s="32">
        <f t="shared" si="1"/>
        <v>3.3999999999991815E-2</v>
      </c>
      <c r="R41" s="76">
        <f t="shared" si="2"/>
        <v>-0.46099999999999852</v>
      </c>
      <c r="S41" s="74">
        <f t="shared" si="9"/>
        <v>-0.15024999999999977</v>
      </c>
      <c r="T41" s="50">
        <f t="shared" si="4"/>
        <v>-1.7000000000010118E-2</v>
      </c>
      <c r="U41" s="32">
        <f t="shared" ref="U41:U50" si="18">K41-I41</f>
        <v>2.0000000000095497E-3</v>
      </c>
      <c r="V41" s="76">
        <f t="shared" si="5"/>
        <v>-0.29400000000001114</v>
      </c>
      <c r="W41" s="76">
        <f t="shared" ref="W41:W50" si="19">(M41-G41)/3</f>
        <v>-0.10300000000000391</v>
      </c>
      <c r="X41" s="76">
        <f t="shared" si="7"/>
        <v>-0.27899999999999636</v>
      </c>
      <c r="Y41"/>
      <c r="Z41"/>
    </row>
    <row r="42" spans="1:26" x14ac:dyDescent="0.25">
      <c r="A42" s="3">
        <v>153</v>
      </c>
      <c r="B42" s="74">
        <v>2183877.3160000001</v>
      </c>
      <c r="C42" s="74">
        <v>6142113.6359999999</v>
      </c>
      <c r="D42" s="74">
        <v>154.23699999999999</v>
      </c>
      <c r="E42" s="11" t="s">
        <v>57</v>
      </c>
      <c r="F42" s="30">
        <v>154.68600000000001</v>
      </c>
      <c r="G42" s="30">
        <v>154.66999999999999</v>
      </c>
      <c r="H42" s="30">
        <v>154.69999999999999</v>
      </c>
      <c r="I42" s="30">
        <v>154.62899999999999</v>
      </c>
      <c r="J42" s="30">
        <v>154.55000000000001</v>
      </c>
      <c r="K42" s="30">
        <v>154.458</v>
      </c>
      <c r="L42" s="30">
        <v>154.46700000000001</v>
      </c>
      <c r="M42" s="74">
        <v>154.31800000000001</v>
      </c>
      <c r="N42" s="30">
        <f t="shared" si="0"/>
        <v>154.23699999999999</v>
      </c>
      <c r="O42" s="30">
        <f t="shared" ref="O42:O50" si="20">H42-F42</f>
        <v>1.3999999999981583E-2</v>
      </c>
      <c r="P42" s="30">
        <f t="shared" si="17"/>
        <v>-0.14999999999997726</v>
      </c>
      <c r="Q42" s="32">
        <f t="shared" si="1"/>
        <v>-8.2999999999998408E-2</v>
      </c>
      <c r="R42" s="76">
        <f t="shared" si="2"/>
        <v>-0.23000000000001819</v>
      </c>
      <c r="S42" s="74">
        <f t="shared" si="9"/>
        <v>-0.11225000000000307</v>
      </c>
      <c r="T42" s="50">
        <f t="shared" si="4"/>
        <v>-4.0999999999996817E-2</v>
      </c>
      <c r="U42" s="32">
        <f t="shared" si="18"/>
        <v>-0.17099999999999227</v>
      </c>
      <c r="V42" s="76">
        <f t="shared" si="5"/>
        <v>-0.13999999999998636</v>
      </c>
      <c r="W42" s="76">
        <f t="shared" si="19"/>
        <v>-0.11733333333332514</v>
      </c>
      <c r="X42" s="76">
        <f t="shared" si="7"/>
        <v>-8.100000000001728E-2</v>
      </c>
      <c r="Y42"/>
      <c r="Z42"/>
    </row>
    <row r="43" spans="1:26" x14ac:dyDescent="0.25">
      <c r="A43" s="3">
        <v>154</v>
      </c>
      <c r="B43" s="74">
        <v>2149040.2149999999</v>
      </c>
      <c r="C43" s="74">
        <v>6261382.6979999999</v>
      </c>
      <c r="D43" s="74">
        <v>229.76400000000001</v>
      </c>
      <c r="E43" s="11" t="s">
        <v>69</v>
      </c>
      <c r="F43" s="30">
        <v>229.93899999999999</v>
      </c>
      <c r="G43" s="30">
        <v>229.84200000000001</v>
      </c>
      <c r="H43" s="30">
        <v>229.90100000000001</v>
      </c>
      <c r="I43" s="30">
        <v>229.84200000000001</v>
      </c>
      <c r="J43" s="30">
        <v>229.78</v>
      </c>
      <c r="K43" s="30">
        <v>229.77099999999999</v>
      </c>
      <c r="L43" s="30">
        <v>229.90299999999999</v>
      </c>
      <c r="M43" s="74">
        <v>229.61</v>
      </c>
      <c r="N43" s="30">
        <f t="shared" si="0"/>
        <v>229.76400000000001</v>
      </c>
      <c r="O43" s="30">
        <f t="shared" si="20"/>
        <v>-3.7999999999982492E-2</v>
      </c>
      <c r="P43" s="30">
        <f t="shared" si="17"/>
        <v>-0.12100000000000932</v>
      </c>
      <c r="Q43" s="32">
        <f t="shared" si="1"/>
        <v>0.12299999999999045</v>
      </c>
      <c r="R43" s="76">
        <f t="shared" si="2"/>
        <v>-0.13899999999998158</v>
      </c>
      <c r="S43" s="74">
        <f t="shared" si="9"/>
        <v>-4.3749999999995737E-2</v>
      </c>
      <c r="T43" s="50">
        <f t="shared" si="4"/>
        <v>0</v>
      </c>
      <c r="U43" s="32">
        <f t="shared" si="18"/>
        <v>-7.1000000000026375E-2</v>
      </c>
      <c r="V43" s="76">
        <f t="shared" si="5"/>
        <v>-0.16099999999997294</v>
      </c>
      <c r="W43" s="76">
        <f t="shared" si="19"/>
        <v>-7.7333333333333101E-2</v>
      </c>
      <c r="X43" s="76">
        <f t="shared" si="7"/>
        <v>0.15399999999999636</v>
      </c>
      <c r="Y43"/>
      <c r="Z43"/>
    </row>
    <row r="44" spans="1:26" x14ac:dyDescent="0.25">
      <c r="A44" s="3">
        <v>155</v>
      </c>
      <c r="B44" s="74">
        <v>2319104.568</v>
      </c>
      <c r="C44" s="74">
        <v>6078482.2910000002</v>
      </c>
      <c r="D44" s="74">
        <v>109.60899999999999</v>
      </c>
      <c r="E44" s="11" t="s">
        <v>70</v>
      </c>
      <c r="F44" s="30">
        <v>110.751</v>
      </c>
      <c r="G44" s="30">
        <v>110.697</v>
      </c>
      <c r="H44" s="30">
        <v>110.488</v>
      </c>
      <c r="I44" s="30">
        <v>110.51</v>
      </c>
      <c r="J44" s="30">
        <v>110.42</v>
      </c>
      <c r="K44" s="30">
        <v>110.24</v>
      </c>
      <c r="L44" s="30">
        <v>110.169</v>
      </c>
      <c r="M44" s="74">
        <v>109.723</v>
      </c>
      <c r="N44" s="30">
        <f t="shared" si="0"/>
        <v>109.60899999999999</v>
      </c>
      <c r="O44" s="30">
        <f t="shared" si="20"/>
        <v>-0.26300000000000523</v>
      </c>
      <c r="P44" s="30">
        <f t="shared" si="17"/>
        <v>-6.799999999999784E-2</v>
      </c>
      <c r="Q44" s="32">
        <f t="shared" si="1"/>
        <v>-0.25100000000000477</v>
      </c>
      <c r="R44" s="76">
        <f t="shared" si="2"/>
        <v>-0.56000000000000227</v>
      </c>
      <c r="S44" s="74">
        <f t="shared" si="9"/>
        <v>-0.28550000000000253</v>
      </c>
      <c r="T44" s="50">
        <f t="shared" si="4"/>
        <v>-0.18699999999999761</v>
      </c>
      <c r="U44" s="32">
        <f t="shared" si="18"/>
        <v>-0.27000000000001023</v>
      </c>
      <c r="V44" s="76">
        <f t="shared" si="5"/>
        <v>-0.51699999999999591</v>
      </c>
      <c r="W44" s="76">
        <f t="shared" si="19"/>
        <v>-0.32466666666666794</v>
      </c>
      <c r="X44" s="76">
        <f t="shared" si="7"/>
        <v>-0.11400000000000432</v>
      </c>
      <c r="Y44"/>
      <c r="Z44"/>
    </row>
    <row r="45" spans="1:26" x14ac:dyDescent="0.25">
      <c r="A45" s="3">
        <v>156</v>
      </c>
      <c r="B45" s="74">
        <v>2292291.9950000001</v>
      </c>
      <c r="C45" s="74">
        <v>6098548.6440000003</v>
      </c>
      <c r="D45" s="74">
        <v>111.482</v>
      </c>
      <c r="E45" s="11" t="s">
        <v>71</v>
      </c>
      <c r="F45" s="30">
        <v>113.563</v>
      </c>
      <c r="G45" s="30">
        <v>113.199</v>
      </c>
      <c r="H45" s="30">
        <v>113.01300000000001</v>
      </c>
      <c r="I45" s="30">
        <v>112.643</v>
      </c>
      <c r="J45" s="30">
        <v>112.54</v>
      </c>
      <c r="K45" s="30">
        <v>112.17</v>
      </c>
      <c r="L45" s="30">
        <v>112.129</v>
      </c>
      <c r="M45" s="74">
        <v>111.652</v>
      </c>
      <c r="N45" s="30">
        <f t="shared" si="0"/>
        <v>111.482</v>
      </c>
      <c r="O45" s="30">
        <f t="shared" si="20"/>
        <v>-0.54999999999999716</v>
      </c>
      <c r="P45" s="30">
        <f t="shared" si="17"/>
        <v>-0.47299999999999898</v>
      </c>
      <c r="Q45" s="32">
        <f t="shared" si="1"/>
        <v>-0.41100000000000136</v>
      </c>
      <c r="R45" s="76">
        <f t="shared" si="2"/>
        <v>-0.64700000000000557</v>
      </c>
      <c r="S45" s="74">
        <f t="shared" si="9"/>
        <v>-0.52025000000000077</v>
      </c>
      <c r="T45" s="50">
        <f t="shared" si="4"/>
        <v>-0.55599999999999739</v>
      </c>
      <c r="U45" s="32">
        <f t="shared" si="18"/>
        <v>-0.47299999999999898</v>
      </c>
      <c r="V45" s="76">
        <f t="shared" si="5"/>
        <v>-0.51800000000000068</v>
      </c>
      <c r="W45" s="76">
        <f t="shared" si="19"/>
        <v>-0.51566666666666572</v>
      </c>
      <c r="X45" s="76">
        <f t="shared" si="7"/>
        <v>-0.17000000000000171</v>
      </c>
      <c r="Y45"/>
      <c r="Z45"/>
    </row>
    <row r="46" spans="1:26" x14ac:dyDescent="0.25">
      <c r="A46" s="3">
        <v>157</v>
      </c>
      <c r="B46" s="74">
        <v>2263167.6159999999</v>
      </c>
      <c r="C46" s="74">
        <v>6102759.1109999996</v>
      </c>
      <c r="D46" s="74">
        <v>113.947</v>
      </c>
      <c r="E46" s="11" t="s">
        <v>72</v>
      </c>
      <c r="F46" s="30">
        <v>114.879</v>
      </c>
      <c r="G46" s="30">
        <v>114.828</v>
      </c>
      <c r="H46" s="30">
        <v>114.71299999999999</v>
      </c>
      <c r="I46" s="30">
        <v>114.584</v>
      </c>
      <c r="J46" s="30">
        <v>114.5</v>
      </c>
      <c r="K46" s="30">
        <v>114.37</v>
      </c>
      <c r="L46" s="30">
        <v>114.316</v>
      </c>
      <c r="M46" s="74">
        <v>114.10899999999999</v>
      </c>
      <c r="N46" s="30">
        <f t="shared" si="0"/>
        <v>113.947</v>
      </c>
      <c r="O46" s="30">
        <f t="shared" si="20"/>
        <v>-0.16600000000001103</v>
      </c>
      <c r="P46" s="30">
        <f t="shared" si="17"/>
        <v>-0.21299999999999386</v>
      </c>
      <c r="Q46" s="32">
        <f t="shared" si="1"/>
        <v>-0.1839999999999975</v>
      </c>
      <c r="R46" s="76">
        <f t="shared" si="2"/>
        <v>-0.36899999999999977</v>
      </c>
      <c r="S46" s="74">
        <f t="shared" si="9"/>
        <v>-0.23300000000000054</v>
      </c>
      <c r="T46" s="50">
        <f t="shared" si="4"/>
        <v>-0.24399999999999977</v>
      </c>
      <c r="U46" s="32">
        <f t="shared" si="18"/>
        <v>-0.21399999999999864</v>
      </c>
      <c r="V46" s="76">
        <f t="shared" si="5"/>
        <v>-0.26100000000000989</v>
      </c>
      <c r="W46" s="76">
        <f t="shared" si="19"/>
        <v>-0.23966666666666944</v>
      </c>
      <c r="X46" s="76">
        <f t="shared" si="7"/>
        <v>-0.16199999999999193</v>
      </c>
      <c r="Y46"/>
      <c r="Z46"/>
    </row>
    <row r="47" spans="1:26" x14ac:dyDescent="0.25">
      <c r="A47" s="3">
        <v>158</v>
      </c>
      <c r="B47" s="74">
        <v>2198310.2220000001</v>
      </c>
      <c r="C47" s="74">
        <v>6154768.9900000002</v>
      </c>
      <c r="D47" s="74">
        <v>149.964</v>
      </c>
      <c r="E47" s="11" t="s">
        <v>73</v>
      </c>
      <c r="F47" s="30">
        <v>150.68299999999999</v>
      </c>
      <c r="G47" s="30">
        <v>150.602</v>
      </c>
      <c r="H47" s="30">
        <v>150.661</v>
      </c>
      <c r="I47" s="30">
        <v>150.547</v>
      </c>
      <c r="J47" s="30">
        <v>150.44999999999999</v>
      </c>
      <c r="K47" s="30">
        <v>150.30000000000001</v>
      </c>
      <c r="L47" s="30">
        <v>150.279</v>
      </c>
      <c r="M47" s="74">
        <v>150.023</v>
      </c>
      <c r="N47" s="30">
        <f t="shared" si="0"/>
        <v>149.964</v>
      </c>
      <c r="O47" s="30">
        <f t="shared" si="20"/>
        <v>-2.199999999999136E-2</v>
      </c>
      <c r="P47" s="30">
        <f t="shared" si="17"/>
        <v>-0.21100000000001273</v>
      </c>
      <c r="Q47" s="32">
        <f t="shared" si="1"/>
        <v>-0.17099999999999227</v>
      </c>
      <c r="R47" s="76">
        <f t="shared" si="2"/>
        <v>-0.31499999999999773</v>
      </c>
      <c r="S47" s="74">
        <f t="shared" si="9"/>
        <v>-0.17974999999999852</v>
      </c>
      <c r="T47" s="50">
        <f t="shared" si="4"/>
        <v>-5.5000000000006821E-2</v>
      </c>
      <c r="U47" s="32">
        <f t="shared" si="18"/>
        <v>-0.24699999999998568</v>
      </c>
      <c r="V47" s="76">
        <f t="shared" si="5"/>
        <v>-0.27700000000001523</v>
      </c>
      <c r="W47" s="76">
        <f t="shared" si="19"/>
        <v>-0.19300000000000259</v>
      </c>
      <c r="X47" s="76">
        <f t="shared" si="7"/>
        <v>-5.8999999999997499E-2</v>
      </c>
      <c r="Y47"/>
      <c r="Z47"/>
    </row>
    <row r="48" spans="1:26" x14ac:dyDescent="0.25">
      <c r="A48" s="3">
        <v>159</v>
      </c>
      <c r="B48" s="74">
        <v>2186287.79</v>
      </c>
      <c r="C48" s="74">
        <v>6159874.9510000004</v>
      </c>
      <c r="D48" s="74">
        <v>151.17400000000001</v>
      </c>
      <c r="E48" s="11" t="s">
        <v>24</v>
      </c>
      <c r="F48" s="30">
        <v>151.73699999999999</v>
      </c>
      <c r="G48" s="30">
        <v>151.67400000000001</v>
      </c>
      <c r="H48" s="30">
        <v>151.74799999999999</v>
      </c>
      <c r="I48" s="30">
        <v>151.63499999999999</v>
      </c>
      <c r="J48" s="30">
        <v>151.57</v>
      </c>
      <c r="K48" s="30">
        <v>151.44</v>
      </c>
      <c r="L48" s="30">
        <v>151.447</v>
      </c>
      <c r="M48" s="74">
        <v>151.274</v>
      </c>
      <c r="N48" s="30">
        <f t="shared" si="0"/>
        <v>151.17400000000001</v>
      </c>
      <c r="O48" s="30">
        <f t="shared" si="20"/>
        <v>1.099999999999568E-2</v>
      </c>
      <c r="P48" s="30">
        <f t="shared" si="17"/>
        <v>-0.17799999999999727</v>
      </c>
      <c r="Q48" s="32">
        <f t="shared" si="1"/>
        <v>-0.12299999999999045</v>
      </c>
      <c r="R48" s="76">
        <f t="shared" si="2"/>
        <v>-0.27299999999999613</v>
      </c>
      <c r="S48" s="74">
        <f t="shared" si="9"/>
        <v>-0.14074999999999704</v>
      </c>
      <c r="T48" s="50">
        <f t="shared" si="4"/>
        <v>-3.9000000000015689E-2</v>
      </c>
      <c r="U48" s="32">
        <f t="shared" si="18"/>
        <v>-0.19499999999999318</v>
      </c>
      <c r="V48" s="76">
        <f t="shared" si="5"/>
        <v>-0.16599999999999682</v>
      </c>
      <c r="W48" s="76">
        <f t="shared" si="19"/>
        <v>-0.13333333333333522</v>
      </c>
      <c r="X48" s="76">
        <f t="shared" si="7"/>
        <v>-9.9999999999994316E-2</v>
      </c>
      <c r="Y48"/>
      <c r="Z48"/>
    </row>
    <row r="49" spans="1:26" x14ac:dyDescent="0.25">
      <c r="A49" s="17" t="s">
        <v>98</v>
      </c>
      <c r="B49" s="80">
        <v>2184391.423</v>
      </c>
      <c r="C49" s="80">
        <v>6227465.2549999999</v>
      </c>
      <c r="D49" s="80">
        <v>215.49</v>
      </c>
      <c r="E49" s="20" t="s">
        <v>74</v>
      </c>
      <c r="F49" s="30">
        <v>214.363</v>
      </c>
      <c r="G49" s="30">
        <v>214.267</v>
      </c>
      <c r="H49" s="30">
        <v>214.31200000000001</v>
      </c>
      <c r="I49" s="30">
        <v>214.24299999999999</v>
      </c>
      <c r="J49" s="30">
        <v>214.13</v>
      </c>
      <c r="K49" s="30">
        <v>213.99799999999999</v>
      </c>
      <c r="L49" s="34">
        <v>214.02099999999999</v>
      </c>
      <c r="M49" s="74">
        <v>213.84</v>
      </c>
      <c r="N49" s="34">
        <f>D49-1.663</f>
        <v>213.827</v>
      </c>
      <c r="O49" s="30">
        <f t="shared" si="20"/>
        <v>-5.0999999999987722E-2</v>
      </c>
      <c r="P49" s="30">
        <f t="shared" si="17"/>
        <v>-0.18200000000001637</v>
      </c>
      <c r="Q49" s="32">
        <f t="shared" si="1"/>
        <v>-0.10900000000000887</v>
      </c>
      <c r="R49" s="76">
        <f t="shared" si="2"/>
        <v>-0.1939999999999884</v>
      </c>
      <c r="S49" s="74">
        <f t="shared" si="9"/>
        <v>-0.13400000000000034</v>
      </c>
      <c r="T49" s="50">
        <f t="shared" si="4"/>
        <v>-2.4000000000000909E-2</v>
      </c>
      <c r="U49" s="32">
        <f t="shared" si="18"/>
        <v>-0.24500000000000455</v>
      </c>
      <c r="V49" s="76">
        <f t="shared" si="5"/>
        <v>-0.15799999999998704</v>
      </c>
      <c r="W49" s="76">
        <f t="shared" si="19"/>
        <v>-0.14233333333333084</v>
      </c>
      <c r="X49" s="76">
        <f t="shared" si="7"/>
        <v>-1.300000000000523E-2</v>
      </c>
      <c r="Z49"/>
    </row>
    <row r="50" spans="1:26" x14ac:dyDescent="0.25">
      <c r="A50" s="3">
        <v>162</v>
      </c>
      <c r="B50" s="74">
        <v>2284179.4530000002</v>
      </c>
      <c r="C50" s="74">
        <v>6121191.3909999998</v>
      </c>
      <c r="D50" s="74">
        <v>119.86499999999999</v>
      </c>
      <c r="E50" s="11" t="s">
        <v>25</v>
      </c>
      <c r="F50" s="30">
        <v>121.96899999999999</v>
      </c>
      <c r="G50" s="30">
        <v>121.655</v>
      </c>
      <c r="H50" s="30">
        <v>121.504</v>
      </c>
      <c r="I50" s="30">
        <v>121.001</v>
      </c>
      <c r="J50" s="30">
        <v>120.83</v>
      </c>
      <c r="K50" s="30">
        <v>120.529</v>
      </c>
      <c r="L50" s="30">
        <v>120.518</v>
      </c>
      <c r="M50" s="74">
        <v>119.934</v>
      </c>
      <c r="N50" s="30">
        <f t="shared" ref="N50:N53" si="21">D50</f>
        <v>119.86499999999999</v>
      </c>
      <c r="O50" s="30">
        <f t="shared" si="20"/>
        <v>-0.4649999999999892</v>
      </c>
      <c r="P50" s="30">
        <f t="shared" si="17"/>
        <v>-0.67400000000000659</v>
      </c>
      <c r="Q50" s="32">
        <f t="shared" si="1"/>
        <v>-0.31199999999999761</v>
      </c>
      <c r="R50" s="76">
        <f t="shared" si="2"/>
        <v>-0.6530000000000058</v>
      </c>
      <c r="S50" s="74">
        <f t="shared" si="9"/>
        <v>-0.5259999999999998</v>
      </c>
      <c r="T50" s="50">
        <f t="shared" si="4"/>
        <v>-0.65399999999999636</v>
      </c>
      <c r="U50" s="32">
        <f t="shared" si="18"/>
        <v>-0.47200000000000841</v>
      </c>
      <c r="V50" s="76">
        <f t="shared" si="5"/>
        <v>-0.59499999999999886</v>
      </c>
      <c r="W50" s="76">
        <f t="shared" si="19"/>
        <v>-0.57366666666666788</v>
      </c>
      <c r="X50" s="76">
        <f t="shared" si="7"/>
        <v>-6.9000000000002615E-2</v>
      </c>
      <c r="Y50"/>
      <c r="Z50"/>
    </row>
    <row r="51" spans="1:26" x14ac:dyDescent="0.25">
      <c r="A51" s="3">
        <v>170</v>
      </c>
      <c r="B51" s="74">
        <v>2335285.4530000002</v>
      </c>
      <c r="C51" s="74">
        <v>6066327.0199999996</v>
      </c>
      <c r="D51" s="74">
        <v>97.887</v>
      </c>
      <c r="E51" s="11" t="s">
        <v>75</v>
      </c>
      <c r="F51" s="30"/>
      <c r="G51" s="30"/>
      <c r="H51" s="30"/>
      <c r="I51" s="30"/>
      <c r="J51" s="30">
        <v>98.31</v>
      </c>
      <c r="K51" s="30">
        <v>98.35</v>
      </c>
      <c r="L51" s="30">
        <v>98.218000000000004</v>
      </c>
      <c r="M51" s="74">
        <v>97.980999999999995</v>
      </c>
      <c r="N51" s="30">
        <f t="shared" si="21"/>
        <v>97.887</v>
      </c>
      <c r="O51" s="30"/>
      <c r="P51" s="30"/>
      <c r="Q51" s="32">
        <f t="shared" si="1"/>
        <v>-9.1999999999998749E-2</v>
      </c>
      <c r="R51" s="76">
        <f t="shared" si="2"/>
        <v>-0.33100000000000307</v>
      </c>
      <c r="S51" s="31">
        <f>(N51-J51)/2</f>
        <v>-0.21150000000000091</v>
      </c>
      <c r="T51" s="50"/>
      <c r="U51" s="31"/>
      <c r="V51" s="76">
        <f t="shared" si="5"/>
        <v>-0.36899999999999977</v>
      </c>
      <c r="W51" s="75">
        <f>M51-K51</f>
        <v>-0.36899999999999977</v>
      </c>
      <c r="X51" s="76">
        <f t="shared" si="7"/>
        <v>-9.3999999999994088E-2</v>
      </c>
      <c r="Y51"/>
      <c r="Z51"/>
    </row>
    <row r="52" spans="1:26" x14ac:dyDescent="0.25">
      <c r="A52" s="3" t="s">
        <v>26</v>
      </c>
      <c r="B52" s="74">
        <v>2224869.091</v>
      </c>
      <c r="C52" s="74">
        <v>6157684.909</v>
      </c>
      <c r="D52" s="74">
        <v>146.179</v>
      </c>
      <c r="E52" s="11" t="s">
        <v>63</v>
      </c>
      <c r="F52" s="30"/>
      <c r="G52" s="30">
        <v>147.34100000000001</v>
      </c>
      <c r="H52" s="30">
        <v>147.33600000000001</v>
      </c>
      <c r="I52" s="30">
        <v>147.184</v>
      </c>
      <c r="J52" s="30">
        <v>146.96700000000001</v>
      </c>
      <c r="K52" s="30">
        <v>146.685</v>
      </c>
      <c r="L52" s="30">
        <v>146.64500000000001</v>
      </c>
      <c r="M52" s="74">
        <v>146.285</v>
      </c>
      <c r="N52" s="30">
        <f t="shared" si="21"/>
        <v>146.179</v>
      </c>
      <c r="O52" s="31"/>
      <c r="P52" s="30">
        <f t="shared" ref="P52:P54" si="22">J52-H52</f>
        <v>-0.36899999999999977</v>
      </c>
      <c r="Q52" s="32">
        <f t="shared" si="1"/>
        <v>-0.32200000000000273</v>
      </c>
      <c r="R52" s="76">
        <f t="shared" si="2"/>
        <v>-0.46600000000000819</v>
      </c>
      <c r="S52" s="75">
        <f t="shared" ref="S52:S69" si="23">(N52-H52)/3</f>
        <v>-0.38566666666667021</v>
      </c>
      <c r="T52" s="50">
        <f t="shared" si="4"/>
        <v>-0.15700000000001069</v>
      </c>
      <c r="U52" s="32">
        <f t="shared" ref="U52:U69" si="24">K52-I52</f>
        <v>-0.49899999999999523</v>
      </c>
      <c r="V52" s="76">
        <f t="shared" si="5"/>
        <v>-0.40000000000000568</v>
      </c>
      <c r="W52" s="76">
        <f t="shared" ref="W52:W69" si="25">(M52-G52)/3</f>
        <v>-0.35200000000000387</v>
      </c>
      <c r="X52" s="76">
        <f t="shared" si="7"/>
        <v>-0.10599999999999454</v>
      </c>
      <c r="Y52"/>
      <c r="Z52"/>
    </row>
    <row r="53" spans="1:26" x14ac:dyDescent="0.25">
      <c r="A53" s="3">
        <v>1009</v>
      </c>
      <c r="B53" s="74">
        <v>2233366.8659999999</v>
      </c>
      <c r="C53" s="74">
        <v>6122386.6730000004</v>
      </c>
      <c r="D53" s="74">
        <v>128.22399999999999</v>
      </c>
      <c r="E53" s="11" t="s">
        <v>27</v>
      </c>
      <c r="F53" s="30"/>
      <c r="G53" s="30">
        <v>129.36199999999999</v>
      </c>
      <c r="H53" s="30">
        <v>129.34100000000001</v>
      </c>
      <c r="I53" s="30">
        <v>129.16800000000001</v>
      </c>
      <c r="J53" s="30">
        <v>129.04</v>
      </c>
      <c r="K53" s="30">
        <v>128.79599999999999</v>
      </c>
      <c r="L53" s="30">
        <v>128.77099999999999</v>
      </c>
      <c r="M53" s="74">
        <v>128.34299999999999</v>
      </c>
      <c r="N53" s="30">
        <f t="shared" si="21"/>
        <v>128.22399999999999</v>
      </c>
      <c r="O53" s="35"/>
      <c r="P53" s="30">
        <f t="shared" si="22"/>
        <v>-0.30100000000001614</v>
      </c>
      <c r="Q53" s="32">
        <f t="shared" si="1"/>
        <v>-0.26900000000000546</v>
      </c>
      <c r="R53" s="76">
        <f t="shared" si="2"/>
        <v>-0.54699999999999704</v>
      </c>
      <c r="S53" s="75">
        <f t="shared" si="23"/>
        <v>-0.37233333333333957</v>
      </c>
      <c r="T53" s="50">
        <f t="shared" si="4"/>
        <v>-0.1939999999999884</v>
      </c>
      <c r="U53" s="32">
        <f t="shared" si="24"/>
        <v>-0.3720000000000141</v>
      </c>
      <c r="V53" s="76">
        <f t="shared" si="5"/>
        <v>-0.45300000000000296</v>
      </c>
      <c r="W53" s="76">
        <f t="shared" si="25"/>
        <v>-0.3396666666666685</v>
      </c>
      <c r="X53" s="76">
        <f t="shared" si="7"/>
        <v>-0.11899999999999977</v>
      </c>
      <c r="Y53"/>
      <c r="Z53"/>
    </row>
    <row r="54" spans="1:26" x14ac:dyDescent="0.25">
      <c r="A54" s="17" t="s">
        <v>76</v>
      </c>
      <c r="B54" s="80">
        <v>2241368.2889999999</v>
      </c>
      <c r="C54" s="80">
        <v>6157691.7460000003</v>
      </c>
      <c r="D54" s="80">
        <v>152.571</v>
      </c>
      <c r="E54" s="20" t="s">
        <v>77</v>
      </c>
      <c r="F54" s="30"/>
      <c r="G54" s="30">
        <v>146.97800000000001</v>
      </c>
      <c r="H54" s="30">
        <v>146.69900000000001</v>
      </c>
      <c r="I54" s="30">
        <v>146.33199999999999</v>
      </c>
      <c r="J54" s="30">
        <v>146.06</v>
      </c>
      <c r="K54" s="30">
        <v>145.648</v>
      </c>
      <c r="L54" s="34">
        <v>145.47199999999998</v>
      </c>
      <c r="M54" s="74">
        <v>144.94</v>
      </c>
      <c r="N54" s="34">
        <f>D54-7.877</f>
        <v>144.69399999999999</v>
      </c>
      <c r="O54" s="35"/>
      <c r="P54" s="30">
        <f t="shared" si="22"/>
        <v>-0.63900000000001</v>
      </c>
      <c r="Q54" s="32">
        <f t="shared" si="1"/>
        <v>-0.58800000000002228</v>
      </c>
      <c r="R54" s="76">
        <f t="shared" si="2"/>
        <v>-0.77799999999999159</v>
      </c>
      <c r="S54" s="75">
        <f t="shared" si="23"/>
        <v>-0.66833333333334133</v>
      </c>
      <c r="T54" s="50">
        <f t="shared" si="4"/>
        <v>-0.64600000000001501</v>
      </c>
      <c r="U54" s="32">
        <f>K54-I54</f>
        <v>-0.6839999999999975</v>
      </c>
      <c r="V54" s="76">
        <f t="shared" si="5"/>
        <v>-0.70799999999999841</v>
      </c>
      <c r="W54" s="76">
        <f t="shared" si="25"/>
        <v>-0.67933333333333701</v>
      </c>
      <c r="X54" s="76">
        <f t="shared" si="7"/>
        <v>-0.24600000000000932</v>
      </c>
      <c r="Z54"/>
    </row>
    <row r="55" spans="1:26" x14ac:dyDescent="0.25">
      <c r="A55" s="17" t="s">
        <v>78</v>
      </c>
      <c r="B55" s="80">
        <v>2248691.7280000001</v>
      </c>
      <c r="C55" s="80">
        <v>6157718.2489999998</v>
      </c>
      <c r="D55" s="80">
        <v>150.21700000000001</v>
      </c>
      <c r="E55" s="20" t="s">
        <v>79</v>
      </c>
      <c r="F55" s="30"/>
      <c r="G55" s="30">
        <v>150.52699999999999</v>
      </c>
      <c r="H55" s="30">
        <v>150.34200000000001</v>
      </c>
      <c r="I55" s="30">
        <v>149.84899999999999</v>
      </c>
      <c r="J55" s="30">
        <v>149.59</v>
      </c>
      <c r="K55" s="30">
        <v>149.07900000000001</v>
      </c>
      <c r="L55" s="34">
        <v>148.91300000000001</v>
      </c>
      <c r="M55" s="74">
        <v>148.28</v>
      </c>
      <c r="N55" s="34">
        <f>D55-2.177</f>
        <v>148.04000000000002</v>
      </c>
      <c r="O55" s="35"/>
      <c r="P55" s="30">
        <f>(I55-D55)/(31/12)</f>
        <v>-0.14245161290323485</v>
      </c>
      <c r="Q55" s="32">
        <f t="shared" si="1"/>
        <v>-0.6769999999999925</v>
      </c>
      <c r="R55" s="76">
        <f t="shared" si="2"/>
        <v>-0.87299999999999045</v>
      </c>
      <c r="S55" s="75">
        <f t="shared" si="23"/>
        <v>-0.76733333333333087</v>
      </c>
      <c r="T55" s="50">
        <f t="shared" si="4"/>
        <v>-0.67799999999999727</v>
      </c>
      <c r="U55" s="32">
        <f t="shared" ref="U55:U56" si="26">K55-I55</f>
        <v>-0.76999999999998181</v>
      </c>
      <c r="V55" s="76">
        <f t="shared" si="5"/>
        <v>-0.79900000000000659</v>
      </c>
      <c r="W55" s="76">
        <f t="shared" si="25"/>
        <v>-0.74899999999999523</v>
      </c>
      <c r="X55" s="76">
        <f t="shared" si="7"/>
        <v>-0.23999999999998067</v>
      </c>
      <c r="Z55"/>
    </row>
    <row r="56" spans="1:26" x14ac:dyDescent="0.25">
      <c r="A56" s="17" t="s">
        <v>80</v>
      </c>
      <c r="B56" s="80">
        <v>2265037.662</v>
      </c>
      <c r="C56" s="80">
        <v>6131551.6109999996</v>
      </c>
      <c r="D56" s="80">
        <v>125.925</v>
      </c>
      <c r="E56" s="20" t="s">
        <v>86</v>
      </c>
      <c r="F56" s="30"/>
      <c r="G56" s="30">
        <v>129.16399999999999</v>
      </c>
      <c r="H56" s="30">
        <v>128.91300000000001</v>
      </c>
      <c r="I56" s="30">
        <v>128.45699999999999</v>
      </c>
      <c r="J56" s="30">
        <v>128.07</v>
      </c>
      <c r="K56" s="30">
        <v>127.67699999999999</v>
      </c>
      <c r="L56" s="34">
        <v>127.48399999999999</v>
      </c>
      <c r="M56" s="74">
        <v>126.79</v>
      </c>
      <c r="N56" s="34">
        <f>D56+0.633</f>
        <v>126.55799999999999</v>
      </c>
      <c r="O56" s="35"/>
      <c r="P56" s="30">
        <f>(I56-D56)/(31/12)</f>
        <v>0.98012903225806314</v>
      </c>
      <c r="Q56" s="32">
        <f t="shared" si="1"/>
        <v>-0.58599999999999852</v>
      </c>
      <c r="R56" s="76">
        <f t="shared" si="2"/>
        <v>-0.92600000000000193</v>
      </c>
      <c r="S56" s="75">
        <f t="shared" si="23"/>
        <v>-0.78500000000000603</v>
      </c>
      <c r="T56" s="50">
        <f t="shared" si="4"/>
        <v>-0.70699999999999363</v>
      </c>
      <c r="U56" s="32">
        <f t="shared" si="26"/>
        <v>-0.78000000000000114</v>
      </c>
      <c r="V56" s="76">
        <f t="shared" si="5"/>
        <v>-0.88699999999998624</v>
      </c>
      <c r="W56" s="76">
        <f t="shared" si="25"/>
        <v>-0.791333333333327</v>
      </c>
      <c r="X56" s="76">
        <f t="shared" si="7"/>
        <v>-0.23200000000001353</v>
      </c>
      <c r="Z56"/>
    </row>
    <row r="57" spans="1:26" x14ac:dyDescent="0.25">
      <c r="A57" s="3">
        <v>1108</v>
      </c>
      <c r="B57" s="74">
        <v>2361312.0189999999</v>
      </c>
      <c r="C57" s="74">
        <v>6086633.8289999999</v>
      </c>
      <c r="D57" s="74">
        <v>123.55200000000001</v>
      </c>
      <c r="E57" s="11" t="s">
        <v>28</v>
      </c>
      <c r="F57" s="30"/>
      <c r="G57" s="30">
        <v>123.736</v>
      </c>
      <c r="H57" s="30">
        <v>123.759</v>
      </c>
      <c r="I57" s="30">
        <v>123.726</v>
      </c>
      <c r="J57" s="30">
        <v>123.63</v>
      </c>
      <c r="K57" s="30">
        <v>123.74</v>
      </c>
      <c r="L57" s="30">
        <v>123.747</v>
      </c>
      <c r="M57" s="74">
        <v>123.61199999999999</v>
      </c>
      <c r="N57" s="30">
        <f t="shared" ref="N57:N77" si="27">D57</f>
        <v>123.55200000000001</v>
      </c>
      <c r="O57" s="35"/>
      <c r="P57" s="30">
        <f t="shared" ref="P57:P69" si="28">J57-H57</f>
        <v>-0.12900000000000489</v>
      </c>
      <c r="Q57" s="32">
        <f t="shared" si="1"/>
        <v>0.11700000000000443</v>
      </c>
      <c r="R57" s="76">
        <f t="shared" si="2"/>
        <v>-0.19499999999999318</v>
      </c>
      <c r="S57" s="75">
        <f t="shared" si="23"/>
        <v>-6.8999999999997882E-2</v>
      </c>
      <c r="T57" s="50">
        <f t="shared" si="4"/>
        <v>-1.0000000000005116E-2</v>
      </c>
      <c r="U57" s="32">
        <f t="shared" si="24"/>
        <v>1.3999999999995794E-2</v>
      </c>
      <c r="V57" s="76">
        <f t="shared" si="5"/>
        <v>-0.12800000000000011</v>
      </c>
      <c r="W57" s="76">
        <f t="shared" si="25"/>
        <v>-4.1333333333336476E-2</v>
      </c>
      <c r="X57" s="76">
        <f t="shared" si="7"/>
        <v>-5.9999999999988063E-2</v>
      </c>
      <c r="Y57"/>
      <c r="Z57"/>
    </row>
    <row r="58" spans="1:26" x14ac:dyDescent="0.25">
      <c r="A58" s="3">
        <v>2062</v>
      </c>
      <c r="B58" s="74">
        <v>2239271.5180000002</v>
      </c>
      <c r="C58" s="74">
        <v>6146221.4060000004</v>
      </c>
      <c r="D58" s="74">
        <v>140.125</v>
      </c>
      <c r="E58" s="11" t="s">
        <v>29</v>
      </c>
      <c r="F58" s="30"/>
      <c r="G58" s="30">
        <v>141.27699999999999</v>
      </c>
      <c r="H58" s="30">
        <v>141.29400000000001</v>
      </c>
      <c r="I58" s="30">
        <v>141.07400000000001</v>
      </c>
      <c r="J58" s="30">
        <v>140.94999999999999</v>
      </c>
      <c r="K58" s="30">
        <v>140.65</v>
      </c>
      <c r="L58" s="30">
        <v>140.62899999999999</v>
      </c>
      <c r="M58" s="74">
        <v>140.28899999999999</v>
      </c>
      <c r="N58" s="30">
        <f t="shared" si="27"/>
        <v>140.125</v>
      </c>
      <c r="O58" s="31"/>
      <c r="P58" s="30">
        <f t="shared" si="28"/>
        <v>-0.34400000000002251</v>
      </c>
      <c r="Q58" s="32">
        <f t="shared" si="1"/>
        <v>-0.32099999999999795</v>
      </c>
      <c r="R58" s="76">
        <f t="shared" si="2"/>
        <v>-0.50399999999999068</v>
      </c>
      <c r="S58" s="75">
        <f t="shared" si="23"/>
        <v>-0.38966666666667038</v>
      </c>
      <c r="T58" s="50">
        <f t="shared" si="4"/>
        <v>-0.20299999999997453</v>
      </c>
      <c r="U58" s="32">
        <f t="shared" si="24"/>
        <v>-0.42400000000000659</v>
      </c>
      <c r="V58" s="76">
        <f t="shared" si="5"/>
        <v>-0.36100000000001842</v>
      </c>
      <c r="W58" s="76">
        <f t="shared" si="25"/>
        <v>-0.3293333333333332</v>
      </c>
      <c r="X58" s="76">
        <f t="shared" si="7"/>
        <v>-0.16399999999998727</v>
      </c>
      <c r="Y58"/>
      <c r="Z58"/>
    </row>
    <row r="59" spans="1:26" x14ac:dyDescent="0.25">
      <c r="A59" s="3">
        <v>2065</v>
      </c>
      <c r="B59" s="74">
        <v>2322679.4470000002</v>
      </c>
      <c r="C59" s="74">
        <v>6128257.3930000002</v>
      </c>
      <c r="D59" s="74">
        <v>144.749</v>
      </c>
      <c r="E59" s="11" t="s">
        <v>30</v>
      </c>
      <c r="F59" s="30"/>
      <c r="G59" s="30">
        <v>145.958</v>
      </c>
      <c r="H59" s="30">
        <v>145.98500000000001</v>
      </c>
      <c r="I59" s="30">
        <v>145.684</v>
      </c>
      <c r="J59" s="30">
        <v>145.55000000000001</v>
      </c>
      <c r="K59" s="30">
        <v>145.36000000000001</v>
      </c>
      <c r="L59" s="30">
        <v>145.32400000000001</v>
      </c>
      <c r="M59" s="74">
        <v>144.81899999999999</v>
      </c>
      <c r="N59" s="30">
        <f t="shared" si="27"/>
        <v>144.749</v>
      </c>
      <c r="O59" s="31"/>
      <c r="P59" s="30">
        <f t="shared" si="28"/>
        <v>-0.43500000000000227</v>
      </c>
      <c r="Q59" s="32">
        <f t="shared" si="1"/>
        <v>-0.22599999999999909</v>
      </c>
      <c r="R59" s="76">
        <f t="shared" si="2"/>
        <v>-0.57500000000001705</v>
      </c>
      <c r="S59" s="75">
        <f t="shared" si="23"/>
        <v>-0.41200000000000614</v>
      </c>
      <c r="T59" s="50">
        <f t="shared" si="4"/>
        <v>-0.27400000000000091</v>
      </c>
      <c r="U59" s="32">
        <f t="shared" si="24"/>
        <v>-0.32399999999998386</v>
      </c>
      <c r="V59" s="76">
        <f t="shared" si="5"/>
        <v>-0.54100000000002524</v>
      </c>
      <c r="W59" s="76">
        <f t="shared" si="25"/>
        <v>-0.37966666666666998</v>
      </c>
      <c r="X59" s="76">
        <f t="shared" si="7"/>
        <v>-6.9999999999993179E-2</v>
      </c>
      <c r="Y59"/>
      <c r="Z59"/>
    </row>
    <row r="60" spans="1:26" x14ac:dyDescent="0.25">
      <c r="A60" s="3">
        <v>2076</v>
      </c>
      <c r="B60" s="74">
        <v>2280427.7110000001</v>
      </c>
      <c r="C60" s="74">
        <v>6163347.8439999996</v>
      </c>
      <c r="D60" s="74">
        <v>179.28700000000001</v>
      </c>
      <c r="E60" s="11" t="s">
        <v>81</v>
      </c>
      <c r="F60" s="30"/>
      <c r="G60" s="30">
        <v>180.846</v>
      </c>
      <c r="H60" s="30">
        <v>180.803</v>
      </c>
      <c r="I60" s="30">
        <v>180.56800000000001</v>
      </c>
      <c r="J60" s="30">
        <v>180.44</v>
      </c>
      <c r="K60" s="30">
        <v>180.19</v>
      </c>
      <c r="L60" s="30">
        <v>180.08</v>
      </c>
      <c r="M60" s="74">
        <v>179.524</v>
      </c>
      <c r="N60" s="30">
        <f t="shared" si="27"/>
        <v>179.28700000000001</v>
      </c>
      <c r="O60" s="31"/>
      <c r="P60" s="30">
        <f t="shared" si="28"/>
        <v>-0.36299999999999955</v>
      </c>
      <c r="Q60" s="32">
        <f t="shared" si="1"/>
        <v>-0.35999999999998522</v>
      </c>
      <c r="R60" s="76">
        <f t="shared" si="2"/>
        <v>-0.79300000000000637</v>
      </c>
      <c r="S60" s="75">
        <f t="shared" si="23"/>
        <v>-0.50533333333333041</v>
      </c>
      <c r="T60" s="50">
        <f t="shared" si="4"/>
        <v>-0.27799999999999159</v>
      </c>
      <c r="U60" s="32">
        <f t="shared" si="24"/>
        <v>-0.37800000000001432</v>
      </c>
      <c r="V60" s="76">
        <f t="shared" si="5"/>
        <v>-0.66599999999999682</v>
      </c>
      <c r="W60" s="76">
        <f t="shared" si="25"/>
        <v>-0.44066666666666759</v>
      </c>
      <c r="X60" s="76">
        <f t="shared" si="7"/>
        <v>-0.23699999999999477</v>
      </c>
      <c r="Y60"/>
      <c r="Z60"/>
    </row>
    <row r="61" spans="1:26" x14ac:dyDescent="0.25">
      <c r="A61" s="3">
        <v>2107</v>
      </c>
      <c r="B61" s="74">
        <v>2099695.693</v>
      </c>
      <c r="C61" s="74">
        <v>6220352.6349999998</v>
      </c>
      <c r="D61" s="74">
        <v>175.221</v>
      </c>
      <c r="E61" s="11" t="s">
        <v>82</v>
      </c>
      <c r="F61" s="30"/>
      <c r="G61" s="30">
        <v>176.036</v>
      </c>
      <c r="H61" s="30">
        <v>176.10900000000001</v>
      </c>
      <c r="I61" s="30">
        <v>175.87799999999999</v>
      </c>
      <c r="J61" s="30">
        <v>175.78</v>
      </c>
      <c r="K61" s="30">
        <v>175.52</v>
      </c>
      <c r="L61" s="30">
        <v>175.584</v>
      </c>
      <c r="M61" s="74">
        <v>175.268</v>
      </c>
      <c r="N61" s="30">
        <f t="shared" si="27"/>
        <v>175.221</v>
      </c>
      <c r="O61" s="31"/>
      <c r="P61" s="30">
        <f t="shared" si="28"/>
        <v>-0.32900000000000773</v>
      </c>
      <c r="Q61" s="32">
        <f t="shared" si="1"/>
        <v>-0.19599999999999795</v>
      </c>
      <c r="R61" s="76">
        <f t="shared" si="2"/>
        <v>-0.36299999999999955</v>
      </c>
      <c r="S61" s="75">
        <f t="shared" si="23"/>
        <v>-0.29600000000000176</v>
      </c>
      <c r="T61" s="50">
        <f t="shared" si="4"/>
        <v>-0.15800000000001546</v>
      </c>
      <c r="U61" s="32">
        <f t="shared" si="24"/>
        <v>-0.35799999999997567</v>
      </c>
      <c r="V61" s="76">
        <f t="shared" si="5"/>
        <v>-0.25200000000000955</v>
      </c>
      <c r="W61" s="76">
        <f t="shared" si="25"/>
        <v>-0.25600000000000023</v>
      </c>
      <c r="X61" s="76">
        <f t="shared" si="7"/>
        <v>-4.6999999999997044E-2</v>
      </c>
      <c r="Y61"/>
      <c r="Z61"/>
    </row>
    <row r="62" spans="1:26" x14ac:dyDescent="0.25">
      <c r="A62" s="3">
        <v>2147</v>
      </c>
      <c r="B62" s="74">
        <v>2062741.564</v>
      </c>
      <c r="C62" s="74">
        <v>6223015.9139999999</v>
      </c>
      <c r="D62" s="74">
        <v>195.417</v>
      </c>
      <c r="E62" s="11" t="s">
        <v>31</v>
      </c>
      <c r="F62" s="30"/>
      <c r="G62" s="30">
        <v>196.577</v>
      </c>
      <c r="H62" s="30">
        <v>196.62899999999999</v>
      </c>
      <c r="I62" s="30">
        <v>196.36500000000001</v>
      </c>
      <c r="J62" s="30">
        <v>196.27</v>
      </c>
      <c r="K62" s="30">
        <v>195.94</v>
      </c>
      <c r="L62" s="30">
        <v>195.87700000000001</v>
      </c>
      <c r="M62" s="74">
        <v>195.47499999999999</v>
      </c>
      <c r="N62" s="30">
        <f t="shared" si="27"/>
        <v>195.417</v>
      </c>
      <c r="O62" s="31"/>
      <c r="P62" s="30">
        <f t="shared" si="28"/>
        <v>-0.35899999999998045</v>
      </c>
      <c r="Q62" s="32">
        <f t="shared" si="1"/>
        <v>-0.39300000000000068</v>
      </c>
      <c r="R62" s="76">
        <f t="shared" si="2"/>
        <v>-0.46000000000000796</v>
      </c>
      <c r="S62" s="75">
        <f t="shared" si="23"/>
        <v>-0.40399999999999636</v>
      </c>
      <c r="T62" s="50">
        <f t="shared" si="4"/>
        <v>-0.21199999999998909</v>
      </c>
      <c r="U62" s="32">
        <f t="shared" si="24"/>
        <v>-0.42500000000001137</v>
      </c>
      <c r="V62" s="76">
        <f t="shared" si="5"/>
        <v>-0.46500000000000341</v>
      </c>
      <c r="W62" s="76">
        <f t="shared" si="25"/>
        <v>-0.36733333333333462</v>
      </c>
      <c r="X62" s="76">
        <f t="shared" si="7"/>
        <v>-5.7999999999992724E-2</v>
      </c>
      <c r="Y62"/>
      <c r="Z62"/>
    </row>
    <row r="63" spans="1:26" x14ac:dyDescent="0.25">
      <c r="A63" s="3">
        <v>2149</v>
      </c>
      <c r="B63" s="74">
        <v>2115864.7779999999</v>
      </c>
      <c r="C63" s="74">
        <v>6175004.284</v>
      </c>
      <c r="D63" s="74">
        <v>164.999</v>
      </c>
      <c r="E63" s="11" t="s">
        <v>32</v>
      </c>
      <c r="F63" s="30"/>
      <c r="G63" s="30">
        <v>165.85</v>
      </c>
      <c r="H63" s="30">
        <v>165.88499999999999</v>
      </c>
      <c r="I63" s="30">
        <v>165.72499999999999</v>
      </c>
      <c r="J63" s="30">
        <v>165.62</v>
      </c>
      <c r="K63" s="30">
        <v>165.47</v>
      </c>
      <c r="L63" s="30">
        <v>165.429</v>
      </c>
      <c r="M63" s="74">
        <v>165.18600000000001</v>
      </c>
      <c r="N63" s="30">
        <f t="shared" si="27"/>
        <v>164.999</v>
      </c>
      <c r="O63" s="31"/>
      <c r="P63" s="30">
        <f t="shared" si="28"/>
        <v>-0.26499999999998636</v>
      </c>
      <c r="Q63" s="32">
        <f t="shared" si="1"/>
        <v>-0.1910000000000025</v>
      </c>
      <c r="R63" s="76">
        <f t="shared" si="2"/>
        <v>-0.43000000000000682</v>
      </c>
      <c r="S63" s="75">
        <f t="shared" si="23"/>
        <v>-0.29533333333333189</v>
      </c>
      <c r="T63" s="50">
        <f t="shared" si="4"/>
        <v>-0.125</v>
      </c>
      <c r="U63" s="32">
        <f t="shared" si="24"/>
        <v>-0.25499999999999545</v>
      </c>
      <c r="V63" s="76">
        <f t="shared" si="5"/>
        <v>-0.28399999999999181</v>
      </c>
      <c r="W63" s="76">
        <f t="shared" si="25"/>
        <v>-0.22133333333332908</v>
      </c>
      <c r="X63" s="76">
        <f t="shared" si="7"/>
        <v>-0.18700000000001182</v>
      </c>
      <c r="Y63"/>
      <c r="Z63"/>
    </row>
    <row r="64" spans="1:26" x14ac:dyDescent="0.25">
      <c r="A64" s="3">
        <v>2160</v>
      </c>
      <c r="B64" s="74">
        <v>2078118.2660000001</v>
      </c>
      <c r="C64" s="74">
        <v>6305388.2340000002</v>
      </c>
      <c r="D64" s="74">
        <v>232.57</v>
      </c>
      <c r="E64" s="11" t="s">
        <v>33</v>
      </c>
      <c r="F64" s="30"/>
      <c r="G64" s="30">
        <v>232.88900000000001</v>
      </c>
      <c r="H64" s="30">
        <v>232.91</v>
      </c>
      <c r="I64" s="30">
        <v>232.67099999999999</v>
      </c>
      <c r="J64" s="30">
        <v>232.76</v>
      </c>
      <c r="K64" s="30">
        <v>232.71</v>
      </c>
      <c r="L64" s="30">
        <v>232.679</v>
      </c>
      <c r="M64" s="74">
        <v>232.49100000000001</v>
      </c>
      <c r="N64" s="30">
        <f t="shared" si="27"/>
        <v>232.57</v>
      </c>
      <c r="O64" s="31"/>
      <c r="P64" s="30">
        <f t="shared" si="28"/>
        <v>-0.15000000000000568</v>
      </c>
      <c r="Q64" s="32">
        <f t="shared" si="1"/>
        <v>-8.0999999999988859E-2</v>
      </c>
      <c r="R64" s="76">
        <f t="shared" si="2"/>
        <v>-0.10900000000000887</v>
      </c>
      <c r="S64" s="75">
        <f t="shared" si="23"/>
        <v>-0.11333333333333447</v>
      </c>
      <c r="T64" s="50">
        <f t="shared" si="4"/>
        <v>-0.21800000000001774</v>
      </c>
      <c r="U64" s="32">
        <f t="shared" si="24"/>
        <v>3.9000000000015689E-2</v>
      </c>
      <c r="V64" s="76">
        <f t="shared" si="5"/>
        <v>-0.21899999999999409</v>
      </c>
      <c r="W64" s="76">
        <f t="shared" si="25"/>
        <v>-0.13266666666666538</v>
      </c>
      <c r="X64" s="76">
        <f t="shared" si="7"/>
        <v>7.8999999999979309E-2</v>
      </c>
      <c r="Y64"/>
      <c r="Z64"/>
    </row>
    <row r="65" spans="1:26" x14ac:dyDescent="0.25">
      <c r="A65" s="3">
        <v>2348</v>
      </c>
      <c r="B65" s="74">
        <v>2256684.6030000001</v>
      </c>
      <c r="C65" s="74">
        <v>6084032.5120000001</v>
      </c>
      <c r="D65" s="74">
        <v>112.81699999999999</v>
      </c>
      <c r="E65" s="11" t="s">
        <v>34</v>
      </c>
      <c r="F65" s="30"/>
      <c r="G65" s="30">
        <v>113.407</v>
      </c>
      <c r="H65" s="30">
        <v>113.328</v>
      </c>
      <c r="I65" s="30">
        <v>113.188</v>
      </c>
      <c r="J65" s="30">
        <v>113.16</v>
      </c>
      <c r="K65" s="30">
        <v>113.06</v>
      </c>
      <c r="L65" s="30">
        <v>113.083</v>
      </c>
      <c r="M65" s="74">
        <v>112.88500000000001</v>
      </c>
      <c r="N65" s="30">
        <f t="shared" si="27"/>
        <v>112.81699999999999</v>
      </c>
      <c r="O65" s="31"/>
      <c r="P65" s="30">
        <f t="shared" si="28"/>
        <v>-0.16800000000000637</v>
      </c>
      <c r="Q65" s="32">
        <f t="shared" si="1"/>
        <v>-7.6999999999998181E-2</v>
      </c>
      <c r="R65" s="76">
        <f t="shared" si="2"/>
        <v>-0.26600000000000534</v>
      </c>
      <c r="S65" s="75">
        <f t="shared" si="23"/>
        <v>-0.17033333333333664</v>
      </c>
      <c r="T65" s="50">
        <f t="shared" si="4"/>
        <v>-0.21899999999999409</v>
      </c>
      <c r="U65" s="32">
        <f t="shared" si="24"/>
        <v>-0.12800000000000011</v>
      </c>
      <c r="V65" s="76">
        <f t="shared" si="5"/>
        <v>-0.17499999999999716</v>
      </c>
      <c r="W65" s="76">
        <f t="shared" si="25"/>
        <v>-0.17399999999999713</v>
      </c>
      <c r="X65" s="76">
        <f t="shared" si="7"/>
        <v>-6.8000000000012051E-2</v>
      </c>
      <c r="Y65"/>
      <c r="Z65"/>
    </row>
    <row r="66" spans="1:26" x14ac:dyDescent="0.25">
      <c r="A66" s="3">
        <v>2362</v>
      </c>
      <c r="B66" s="74">
        <v>2256922.9180000001</v>
      </c>
      <c r="C66" s="74">
        <v>6143246.1900000004</v>
      </c>
      <c r="D66" s="74">
        <v>147.596</v>
      </c>
      <c r="E66" s="11" t="s">
        <v>35</v>
      </c>
      <c r="F66" s="30"/>
      <c r="G66" s="30">
        <v>149.72900000000001</v>
      </c>
      <c r="H66" s="30">
        <v>149.571</v>
      </c>
      <c r="I66" s="30">
        <v>149.18100000000001</v>
      </c>
      <c r="J66" s="30">
        <v>149.02000000000001</v>
      </c>
      <c r="K66" s="30">
        <v>148.65</v>
      </c>
      <c r="L66" s="30">
        <v>148.46700000000001</v>
      </c>
      <c r="M66" s="74">
        <v>147.886</v>
      </c>
      <c r="N66" s="30">
        <f t="shared" si="27"/>
        <v>147.596</v>
      </c>
      <c r="O66" s="31"/>
      <c r="P66" s="30">
        <f t="shared" si="28"/>
        <v>-0.55099999999998772</v>
      </c>
      <c r="Q66" s="32">
        <f t="shared" si="1"/>
        <v>-0.55299999999999727</v>
      </c>
      <c r="R66" s="76">
        <f t="shared" si="2"/>
        <v>-0.87100000000000932</v>
      </c>
      <c r="S66" s="75">
        <f t="shared" si="23"/>
        <v>-0.65833333333333144</v>
      </c>
      <c r="T66" s="50">
        <f t="shared" si="4"/>
        <v>-0.54800000000000182</v>
      </c>
      <c r="U66" s="32">
        <f t="shared" si="24"/>
        <v>-0.53100000000000591</v>
      </c>
      <c r="V66" s="76">
        <f t="shared" si="5"/>
        <v>-0.76400000000001</v>
      </c>
      <c r="W66" s="76">
        <f t="shared" si="25"/>
        <v>-0.61433333333333928</v>
      </c>
      <c r="X66" s="76">
        <f t="shared" si="7"/>
        <v>-0.28999999999999204</v>
      </c>
      <c r="Y66"/>
      <c r="Z66"/>
    </row>
    <row r="67" spans="1:26" x14ac:dyDescent="0.25">
      <c r="A67" s="3">
        <v>2378</v>
      </c>
      <c r="B67" s="74">
        <v>2256382.23</v>
      </c>
      <c r="C67" s="74">
        <v>6184306.5020000003</v>
      </c>
      <c r="D67" s="74">
        <v>180.64400000000001</v>
      </c>
      <c r="E67" s="11" t="s">
        <v>36</v>
      </c>
      <c r="F67" s="30"/>
      <c r="G67" s="30">
        <v>182.46199999999999</v>
      </c>
      <c r="H67" s="30">
        <v>182.41300000000001</v>
      </c>
      <c r="I67" s="30">
        <v>182.12799999999999</v>
      </c>
      <c r="J67" s="30">
        <v>181.96</v>
      </c>
      <c r="K67" s="30">
        <v>181.59</v>
      </c>
      <c r="L67" s="30">
        <v>181.42400000000001</v>
      </c>
      <c r="M67" s="74">
        <v>180.874</v>
      </c>
      <c r="N67" s="30">
        <f t="shared" si="27"/>
        <v>180.64400000000001</v>
      </c>
      <c r="O67" s="31"/>
      <c r="P67" s="30">
        <f t="shared" si="28"/>
        <v>-0.45300000000000296</v>
      </c>
      <c r="Q67" s="32">
        <f t="shared" si="1"/>
        <v>-0.53600000000000136</v>
      </c>
      <c r="R67" s="76">
        <f t="shared" si="2"/>
        <v>-0.78000000000000114</v>
      </c>
      <c r="S67" s="75">
        <f t="shared" si="23"/>
        <v>-0.58966666666666845</v>
      </c>
      <c r="T67" s="50">
        <f t="shared" si="4"/>
        <v>-0.33400000000000318</v>
      </c>
      <c r="U67" s="32">
        <f t="shared" si="24"/>
        <v>-0.53799999999998249</v>
      </c>
      <c r="V67" s="76">
        <f t="shared" si="5"/>
        <v>-0.71600000000000819</v>
      </c>
      <c r="W67" s="76">
        <f t="shared" si="25"/>
        <v>-0.52933333333333132</v>
      </c>
      <c r="X67" s="76">
        <f t="shared" si="7"/>
        <v>-0.22999999999998977</v>
      </c>
      <c r="Y67"/>
      <c r="Z67"/>
    </row>
    <row r="68" spans="1:26" x14ac:dyDescent="0.25">
      <c r="A68" s="3">
        <v>2448</v>
      </c>
      <c r="B68" s="74">
        <v>2061261.14</v>
      </c>
      <c r="C68" s="74">
        <v>6266141.1569999997</v>
      </c>
      <c r="D68" s="74">
        <v>197.99799999999999</v>
      </c>
      <c r="E68" s="11" t="s">
        <v>37</v>
      </c>
      <c r="F68" s="30"/>
      <c r="G68" s="30">
        <v>199.15199999999999</v>
      </c>
      <c r="H68" s="30">
        <v>199.18100000000001</v>
      </c>
      <c r="I68" s="30">
        <v>198.89400000000001</v>
      </c>
      <c r="J68" s="30">
        <v>198.84</v>
      </c>
      <c r="K68" s="30">
        <v>198.51</v>
      </c>
      <c r="L68" s="30">
        <v>198.43299999999999</v>
      </c>
      <c r="M68" s="74">
        <v>198.01599999999999</v>
      </c>
      <c r="N68" s="30">
        <f t="shared" si="27"/>
        <v>197.99799999999999</v>
      </c>
      <c r="O68" s="31"/>
      <c r="P68" s="30">
        <f t="shared" si="28"/>
        <v>-0.34100000000000819</v>
      </c>
      <c r="Q68" s="32">
        <f t="shared" si="1"/>
        <v>-0.40700000000001069</v>
      </c>
      <c r="R68" s="76">
        <f t="shared" si="2"/>
        <v>-0.43500000000000227</v>
      </c>
      <c r="S68" s="75">
        <f t="shared" si="23"/>
        <v>-0.39433333333334036</v>
      </c>
      <c r="T68" s="50">
        <f t="shared" si="4"/>
        <v>-0.25799999999998136</v>
      </c>
      <c r="U68" s="32">
        <f t="shared" si="24"/>
        <v>-0.38400000000001455</v>
      </c>
      <c r="V68" s="76">
        <f t="shared" si="5"/>
        <v>-0.49399999999999977</v>
      </c>
      <c r="W68" s="76">
        <f t="shared" si="25"/>
        <v>-0.37866666666666521</v>
      </c>
      <c r="X68" s="76">
        <f t="shared" si="7"/>
        <v>-1.8000000000000682E-2</v>
      </c>
      <c r="Y68"/>
      <c r="Z68"/>
    </row>
    <row r="69" spans="1:26" x14ac:dyDescent="0.25">
      <c r="A69" s="3">
        <v>2562</v>
      </c>
      <c r="B69" s="74">
        <v>2232976.8280000002</v>
      </c>
      <c r="C69" s="74">
        <v>6129496.4220000003</v>
      </c>
      <c r="D69" s="74">
        <v>132.357</v>
      </c>
      <c r="E69" s="11" t="s">
        <v>85</v>
      </c>
      <c r="F69" s="30"/>
      <c r="G69" s="30">
        <v>133.65700000000001</v>
      </c>
      <c r="H69" s="30">
        <v>133.58600000000001</v>
      </c>
      <c r="I69" s="30">
        <v>133.43100000000001</v>
      </c>
      <c r="J69" s="30">
        <v>133.29</v>
      </c>
      <c r="K69" s="30">
        <v>133.11000000000001</v>
      </c>
      <c r="L69" s="30">
        <v>133.02600000000001</v>
      </c>
      <c r="M69" s="74">
        <v>132.52500000000001</v>
      </c>
      <c r="N69" s="30">
        <f t="shared" si="27"/>
        <v>132.357</v>
      </c>
      <c r="O69" s="31"/>
      <c r="P69" s="30">
        <f t="shared" si="28"/>
        <v>-0.29600000000002069</v>
      </c>
      <c r="Q69" s="32">
        <f t="shared" si="1"/>
        <v>-0.26399999999998158</v>
      </c>
      <c r="R69" s="76">
        <f t="shared" si="2"/>
        <v>-0.66900000000001114</v>
      </c>
      <c r="S69" s="75">
        <f t="shared" si="23"/>
        <v>-0.40966666666667112</v>
      </c>
      <c r="T69" s="50">
        <f t="shared" si="4"/>
        <v>-0.22599999999999909</v>
      </c>
      <c r="U69" s="32">
        <f t="shared" si="24"/>
        <v>-0.32099999999999795</v>
      </c>
      <c r="V69" s="76">
        <f t="shared" si="5"/>
        <v>-0.58500000000000796</v>
      </c>
      <c r="W69" s="76">
        <f t="shared" si="25"/>
        <v>-0.37733333333333502</v>
      </c>
      <c r="X69" s="76">
        <f t="shared" si="7"/>
        <v>-0.16800000000000637</v>
      </c>
      <c r="Y69"/>
      <c r="Z69"/>
    </row>
    <row r="70" spans="1:26" x14ac:dyDescent="0.25">
      <c r="A70" s="3" t="s">
        <v>38</v>
      </c>
      <c r="B70" s="74">
        <v>2405238.9909999999</v>
      </c>
      <c r="C70" s="74">
        <v>6241496.5290000001</v>
      </c>
      <c r="D70" s="74">
        <v>1289.212</v>
      </c>
      <c r="E70" s="11" t="s">
        <v>39</v>
      </c>
      <c r="F70" s="30"/>
      <c r="G70" s="30"/>
      <c r="H70" s="30"/>
      <c r="I70" s="30"/>
      <c r="J70" s="30">
        <v>1289.229</v>
      </c>
      <c r="K70" s="30">
        <v>1289.27</v>
      </c>
      <c r="L70" s="30">
        <v>1289.241</v>
      </c>
      <c r="M70" s="74">
        <v>1289.1510000000001</v>
      </c>
      <c r="N70" s="30">
        <f t="shared" si="27"/>
        <v>1289.212</v>
      </c>
      <c r="O70" s="30"/>
      <c r="P70" s="30"/>
      <c r="Q70" s="32">
        <f t="shared" si="1"/>
        <v>1.1999999999943611E-2</v>
      </c>
      <c r="R70" s="76">
        <f t="shared" si="2"/>
        <v>-2.8999999999996362E-2</v>
      </c>
      <c r="S70" s="75">
        <f t="shared" ref="S70:S77" si="29">(N70-J70)/2</f>
        <v>-8.5000000000263753E-3</v>
      </c>
      <c r="T70" s="50"/>
      <c r="U70" s="31"/>
      <c r="V70" s="76">
        <f t="shared" si="5"/>
        <v>-0.11899999999991451</v>
      </c>
      <c r="W70" s="31">
        <f>M70-K70</f>
        <v>-0.11899999999991451</v>
      </c>
      <c r="X70" s="76">
        <f t="shared" si="7"/>
        <v>6.0999999999921783E-2</v>
      </c>
      <c r="Y70"/>
      <c r="Z70"/>
    </row>
    <row r="71" spans="1:26" x14ac:dyDescent="0.25">
      <c r="A71" s="3" t="s">
        <v>40</v>
      </c>
      <c r="B71" s="74">
        <v>2273179.4509999999</v>
      </c>
      <c r="C71" s="74">
        <v>6009947.6370000001</v>
      </c>
      <c r="D71" s="74">
        <v>137.81399999999999</v>
      </c>
      <c r="E71" s="11" t="s">
        <v>83</v>
      </c>
      <c r="F71" s="30"/>
      <c r="G71" s="30"/>
      <c r="H71" s="30"/>
      <c r="I71" s="30"/>
      <c r="J71" s="30">
        <v>137.98500000000001</v>
      </c>
      <c r="K71" s="30">
        <v>137.96</v>
      </c>
      <c r="L71" s="30">
        <v>137.88</v>
      </c>
      <c r="M71" s="74">
        <v>137.886</v>
      </c>
      <c r="N71" s="30">
        <f t="shared" si="27"/>
        <v>137.81399999999999</v>
      </c>
      <c r="O71" s="30"/>
      <c r="P71" s="30"/>
      <c r="Q71" s="32">
        <f t="shared" ref="Q71:Q77" si="30">L71-J71</f>
        <v>-0.10500000000001819</v>
      </c>
      <c r="R71" s="76">
        <f t="shared" ref="R71:R77" si="31">N71-L71</f>
        <v>-6.6000000000002501E-2</v>
      </c>
      <c r="S71" s="75">
        <f t="shared" si="29"/>
        <v>-8.5500000000010346E-2</v>
      </c>
      <c r="T71" s="50"/>
      <c r="U71" s="31"/>
      <c r="V71" s="76">
        <f t="shared" ref="V71:V77" si="32">M71-K71</f>
        <v>-7.4000000000012278E-2</v>
      </c>
      <c r="W71" s="75">
        <f t="shared" ref="W71:W77" si="33">M71-K71</f>
        <v>-7.4000000000012278E-2</v>
      </c>
      <c r="X71" s="76">
        <f t="shared" ref="X71:X77" si="34">N71-M71</f>
        <v>-7.2000000000002728E-2</v>
      </c>
      <c r="Y71"/>
      <c r="Z71"/>
    </row>
    <row r="72" spans="1:26" x14ac:dyDescent="0.25">
      <c r="A72" s="45" t="s">
        <v>41</v>
      </c>
      <c r="B72" s="74">
        <v>2197033.088</v>
      </c>
      <c r="C72" s="74">
        <v>6077365.8729999997</v>
      </c>
      <c r="D72" s="74">
        <v>189.661</v>
      </c>
      <c r="E72" s="46" t="s">
        <v>42</v>
      </c>
      <c r="F72" s="30"/>
      <c r="G72" s="30"/>
      <c r="H72" s="30"/>
      <c r="I72" s="30"/>
      <c r="J72" s="30">
        <v>189.93</v>
      </c>
      <c r="K72" s="34">
        <v>189.77</v>
      </c>
      <c r="L72" s="34">
        <v>189.85409999999999</v>
      </c>
      <c r="M72" s="77">
        <v>189.715</v>
      </c>
      <c r="N72" s="30">
        <f t="shared" si="27"/>
        <v>189.661</v>
      </c>
      <c r="O72" s="30"/>
      <c r="P72" s="30"/>
      <c r="Q72" s="32">
        <f t="shared" si="30"/>
        <v>-7.5900000000018508E-2</v>
      </c>
      <c r="R72" s="76">
        <f t="shared" si="31"/>
        <v>-0.19309999999998695</v>
      </c>
      <c r="S72" s="75">
        <f t="shared" si="29"/>
        <v>-0.13450000000000273</v>
      </c>
      <c r="T72" s="50"/>
      <c r="U72" s="31"/>
      <c r="V72" s="76">
        <f t="shared" si="32"/>
        <v>-5.5000000000006821E-2</v>
      </c>
      <c r="W72" s="75">
        <f t="shared" si="33"/>
        <v>-5.5000000000006821E-2</v>
      </c>
      <c r="X72" s="76">
        <f t="shared" si="34"/>
        <v>-5.4000000000002046E-2</v>
      </c>
      <c r="Y72"/>
      <c r="Z72"/>
    </row>
    <row r="73" spans="1:26" x14ac:dyDescent="0.25">
      <c r="A73" s="3" t="s">
        <v>43</v>
      </c>
      <c r="B73" s="74">
        <v>2143813.409</v>
      </c>
      <c r="C73" s="74">
        <v>6133818.5779999997</v>
      </c>
      <c r="D73" s="74">
        <v>233.29900000000001</v>
      </c>
      <c r="E73" s="11" t="s">
        <v>44</v>
      </c>
      <c r="F73" s="30"/>
      <c r="G73" s="30"/>
      <c r="H73" s="30"/>
      <c r="I73" s="30"/>
      <c r="J73" s="30">
        <v>233.74</v>
      </c>
      <c r="K73" s="30">
        <v>233.55</v>
      </c>
      <c r="L73" s="30">
        <v>233.613</v>
      </c>
      <c r="M73" s="74">
        <v>233.42699999999999</v>
      </c>
      <c r="N73" s="30">
        <f t="shared" si="27"/>
        <v>233.29900000000001</v>
      </c>
      <c r="O73" s="30"/>
      <c r="P73" s="30"/>
      <c r="Q73" s="32">
        <f t="shared" si="30"/>
        <v>-0.12700000000000955</v>
      </c>
      <c r="R73" s="76">
        <f t="shared" si="31"/>
        <v>-0.31399999999999295</v>
      </c>
      <c r="S73" s="75">
        <f t="shared" si="29"/>
        <v>-0.22050000000000125</v>
      </c>
      <c r="T73" s="50"/>
      <c r="U73" s="31"/>
      <c r="V73" s="76">
        <f t="shared" si="32"/>
        <v>-0.12300000000001887</v>
      </c>
      <c r="W73" s="75">
        <f t="shared" si="33"/>
        <v>-0.12300000000001887</v>
      </c>
      <c r="X73" s="76">
        <f t="shared" si="34"/>
        <v>-0.1279999999999859</v>
      </c>
      <c r="Y73"/>
      <c r="Z73"/>
    </row>
    <row r="74" spans="1:26" x14ac:dyDescent="0.25">
      <c r="A74" s="3" t="s">
        <v>45</v>
      </c>
      <c r="B74" s="74">
        <v>2143787.7549999999</v>
      </c>
      <c r="C74" s="74">
        <v>6458478.3140000002</v>
      </c>
      <c r="D74" s="74">
        <v>506.74400000000003</v>
      </c>
      <c r="E74" s="11" t="s">
        <v>84</v>
      </c>
      <c r="F74" s="30"/>
      <c r="G74" s="30"/>
      <c r="H74" s="30"/>
      <c r="I74" s="30"/>
      <c r="J74" s="30">
        <v>506.64499999999998</v>
      </c>
      <c r="K74" s="30">
        <v>506.77</v>
      </c>
      <c r="L74" s="30">
        <v>506.65600000000001</v>
      </c>
      <c r="M74" s="74">
        <v>506.78300000000002</v>
      </c>
      <c r="N74" s="30">
        <f t="shared" si="27"/>
        <v>506.74400000000003</v>
      </c>
      <c r="O74" s="30"/>
      <c r="P74" s="30"/>
      <c r="Q74" s="32">
        <f t="shared" si="30"/>
        <v>1.1000000000024102E-2</v>
      </c>
      <c r="R74" s="76">
        <f t="shared" si="31"/>
        <v>8.8000000000022283E-2</v>
      </c>
      <c r="S74" s="75">
        <f t="shared" si="29"/>
        <v>4.9500000000023192E-2</v>
      </c>
      <c r="T74" s="50"/>
      <c r="U74" s="31"/>
      <c r="V74" s="76">
        <f t="shared" si="32"/>
        <v>1.3000000000033651E-2</v>
      </c>
      <c r="W74" s="75">
        <f t="shared" si="33"/>
        <v>1.3000000000033651E-2</v>
      </c>
      <c r="X74" s="76">
        <f t="shared" si="34"/>
        <v>-3.8999999999987267E-2</v>
      </c>
      <c r="Y74"/>
      <c r="Z74"/>
    </row>
    <row r="75" spans="1:26" x14ac:dyDescent="0.25">
      <c r="A75" s="3" t="s">
        <v>46</v>
      </c>
      <c r="B75" s="74">
        <v>2172507.79</v>
      </c>
      <c r="C75" s="74">
        <v>6031179.3530000001</v>
      </c>
      <c r="D75" s="74">
        <v>704.57</v>
      </c>
      <c r="E75" s="11" t="s">
        <v>47</v>
      </c>
      <c r="F75" s="30"/>
      <c r="G75" s="30"/>
      <c r="H75" s="30"/>
      <c r="I75" s="30"/>
      <c r="J75" s="30">
        <v>704.59799999999996</v>
      </c>
      <c r="K75" s="30">
        <v>704.5</v>
      </c>
      <c r="L75" s="30">
        <v>704.71</v>
      </c>
      <c r="M75" s="74">
        <v>704.60299999999995</v>
      </c>
      <c r="N75" s="30">
        <f t="shared" si="27"/>
        <v>704.57</v>
      </c>
      <c r="O75" s="30"/>
      <c r="P75" s="30"/>
      <c r="Q75" s="32">
        <f t="shared" si="30"/>
        <v>0.11200000000008004</v>
      </c>
      <c r="R75" s="76">
        <f t="shared" si="31"/>
        <v>-0.13999999999998636</v>
      </c>
      <c r="S75" s="75">
        <f t="shared" si="29"/>
        <v>-1.3999999999953161E-2</v>
      </c>
      <c r="T75" s="50"/>
      <c r="U75" s="31"/>
      <c r="V75" s="76">
        <f t="shared" si="32"/>
        <v>0.1029999999999518</v>
      </c>
      <c r="W75" s="75">
        <f t="shared" si="33"/>
        <v>0.1029999999999518</v>
      </c>
      <c r="X75" s="76">
        <f t="shared" si="34"/>
        <v>-3.2999999999901775E-2</v>
      </c>
      <c r="Y75"/>
      <c r="Z75"/>
    </row>
    <row r="76" spans="1:26" x14ac:dyDescent="0.25">
      <c r="A76" s="3" t="s">
        <v>48</v>
      </c>
      <c r="B76" s="74">
        <v>2082514.932</v>
      </c>
      <c r="C76" s="74">
        <v>6102978.7750000004</v>
      </c>
      <c r="D76" s="74">
        <v>1103.5840000000001</v>
      </c>
      <c r="E76" s="11" t="s">
        <v>49</v>
      </c>
      <c r="F76" s="30"/>
      <c r="G76" s="30"/>
      <c r="H76" s="30"/>
      <c r="I76" s="30"/>
      <c r="J76" s="30">
        <v>1103.6020000000001</v>
      </c>
      <c r="K76" s="30">
        <v>1103.5</v>
      </c>
      <c r="L76" s="30">
        <v>1103.529</v>
      </c>
      <c r="M76" s="74">
        <v>1103.5989999999999</v>
      </c>
      <c r="N76" s="30">
        <f t="shared" si="27"/>
        <v>1103.5840000000001</v>
      </c>
      <c r="O76" s="30"/>
      <c r="P76" s="30"/>
      <c r="Q76" s="32">
        <f t="shared" si="30"/>
        <v>-7.3000000000092768E-2</v>
      </c>
      <c r="R76" s="76">
        <f t="shared" si="31"/>
        <v>5.5000000000063665E-2</v>
      </c>
      <c r="S76" s="75">
        <f t="shared" si="29"/>
        <v>-9.0000000000145519E-3</v>
      </c>
      <c r="T76" s="50"/>
      <c r="U76" s="31"/>
      <c r="V76" s="76">
        <f t="shared" si="32"/>
        <v>9.8999999999932697E-2</v>
      </c>
      <c r="W76" s="75">
        <f t="shared" si="33"/>
        <v>9.8999999999932697E-2</v>
      </c>
      <c r="X76" s="76">
        <f t="shared" si="34"/>
        <v>-1.4999999999872671E-2</v>
      </c>
      <c r="Y76"/>
      <c r="Z76"/>
    </row>
    <row r="77" spans="1:26" x14ac:dyDescent="0.25">
      <c r="A77" s="3" t="s">
        <v>50</v>
      </c>
      <c r="B77" s="74">
        <v>2343309.193</v>
      </c>
      <c r="C77" s="74">
        <v>5956829.3470000001</v>
      </c>
      <c r="D77" s="74">
        <v>183.27199999999999</v>
      </c>
      <c r="E77" s="11" t="s">
        <v>51</v>
      </c>
      <c r="F77" s="30"/>
      <c r="G77" s="30"/>
      <c r="H77" s="30"/>
      <c r="I77" s="30"/>
      <c r="J77" s="30">
        <v>183.238</v>
      </c>
      <c r="K77" s="30">
        <v>183.47</v>
      </c>
      <c r="L77" s="30">
        <v>183.31700000000001</v>
      </c>
      <c r="M77" s="74">
        <v>183.33799999999999</v>
      </c>
      <c r="N77" s="30">
        <f t="shared" si="27"/>
        <v>183.27199999999999</v>
      </c>
      <c r="O77" s="30"/>
      <c r="P77" s="30"/>
      <c r="Q77" s="32">
        <f t="shared" si="30"/>
        <v>7.9000000000007731E-2</v>
      </c>
      <c r="R77" s="76">
        <f t="shared" si="31"/>
        <v>-4.5000000000015916E-2</v>
      </c>
      <c r="S77" s="75">
        <f t="shared" si="29"/>
        <v>1.6999999999995907E-2</v>
      </c>
      <c r="T77" s="50"/>
      <c r="U77" s="31"/>
      <c r="V77" s="76">
        <f t="shared" si="32"/>
        <v>-0.132000000000005</v>
      </c>
      <c r="W77" s="75">
        <f t="shared" si="33"/>
        <v>-0.132000000000005</v>
      </c>
      <c r="X77" s="76">
        <f t="shared" si="34"/>
        <v>-6.6000000000002501E-2</v>
      </c>
      <c r="Y77"/>
      <c r="Z77"/>
    </row>
    <row r="78" spans="1:26" x14ac:dyDescent="0.25">
      <c r="U78" s="21"/>
      <c r="V78" s="21"/>
      <c r="W78" s="21"/>
      <c r="X78" s="2"/>
      <c r="Y78"/>
      <c r="Z78"/>
    </row>
    <row r="79" spans="1:26" x14ac:dyDescent="0.25">
      <c r="A79" s="12">
        <v>-0.15</v>
      </c>
      <c r="B79" s="22" t="s">
        <v>102</v>
      </c>
      <c r="E79"/>
      <c r="X79" s="2"/>
      <c r="Y79"/>
      <c r="Z79"/>
    </row>
    <row r="81" spans="1:26" x14ac:dyDescent="0.25">
      <c r="A81" s="19"/>
      <c r="B81" s="72" t="s">
        <v>106</v>
      </c>
      <c r="E81"/>
      <c r="K81" s="10"/>
      <c r="U81" s="21"/>
      <c r="V81" s="21"/>
      <c r="W81" s="21"/>
      <c r="X81" s="2"/>
      <c r="Y81"/>
      <c r="Z81"/>
    </row>
    <row r="82" spans="1:26" x14ac:dyDescent="0.25">
      <c r="B82" s="38" t="s">
        <v>93</v>
      </c>
      <c r="C82" s="22"/>
      <c r="E82"/>
      <c r="X82" s="2"/>
      <c r="Y82"/>
      <c r="Z82"/>
    </row>
    <row r="83" spans="1:26" x14ac:dyDescent="0.25">
      <c r="B83" s="38" t="s">
        <v>94</v>
      </c>
      <c r="C83" s="22"/>
      <c r="E83"/>
      <c r="X83" s="2"/>
      <c r="Y83"/>
      <c r="Z83"/>
    </row>
    <row r="84" spans="1:26" x14ac:dyDescent="0.25">
      <c r="B84" s="38" t="s">
        <v>95</v>
      </c>
      <c r="C84" s="22"/>
      <c r="E84"/>
      <c r="X84" s="2"/>
      <c r="Y84"/>
      <c r="Z84"/>
    </row>
    <row r="85" spans="1:26" x14ac:dyDescent="0.25">
      <c r="B85" s="38" t="s">
        <v>96</v>
      </c>
      <c r="C85" s="22"/>
      <c r="E85"/>
      <c r="X85" s="2"/>
      <c r="Y85"/>
      <c r="Z85"/>
    </row>
    <row r="86" spans="1:26" s="40" customFormat="1" x14ac:dyDescent="0.25">
      <c r="A86" s="2"/>
      <c r="B86" s="38"/>
      <c r="M86" s="71"/>
      <c r="N86" s="47"/>
      <c r="R86" s="72"/>
      <c r="T86" s="49"/>
      <c r="V86" s="47"/>
      <c r="W86" s="49"/>
      <c r="X86" s="2"/>
    </row>
    <row r="87" spans="1:26" x14ac:dyDescent="0.25">
      <c r="A87" s="68"/>
      <c r="B87" s="82" t="s">
        <v>105</v>
      </c>
      <c r="E87"/>
      <c r="X87" s="2"/>
      <c r="Y87"/>
      <c r="Z87"/>
    </row>
    <row r="88" spans="1:26" x14ac:dyDescent="0.25">
      <c r="X88" s="2"/>
      <c r="Y88"/>
      <c r="Z88"/>
    </row>
    <row r="89" spans="1:26" x14ac:dyDescent="0.25">
      <c r="B89" s="39"/>
      <c r="C89" s="39"/>
      <c r="X89" s="2"/>
      <c r="Y89"/>
      <c r="Z89"/>
    </row>
    <row r="90" spans="1:26" x14ac:dyDescent="0.25">
      <c r="X90" s="2"/>
      <c r="Y90"/>
      <c r="Z90"/>
    </row>
    <row r="91" spans="1:26" x14ac:dyDescent="0.25">
      <c r="X91" s="2"/>
      <c r="Y91"/>
      <c r="Z91"/>
    </row>
    <row r="92" spans="1:26" x14ac:dyDescent="0.25">
      <c r="X92" s="2"/>
      <c r="Y92"/>
      <c r="Z92"/>
    </row>
    <row r="93" spans="1:26" x14ac:dyDescent="0.25">
      <c r="X93" s="2"/>
      <c r="Y93"/>
      <c r="Z93"/>
    </row>
    <row r="94" spans="1:26" x14ac:dyDescent="0.25">
      <c r="X94" s="2"/>
      <c r="Y94"/>
      <c r="Z94"/>
    </row>
    <row r="95" spans="1:26" x14ac:dyDescent="0.25">
      <c r="X95" s="2"/>
      <c r="Y95"/>
      <c r="Z95"/>
    </row>
    <row r="96" spans="1:26" x14ac:dyDescent="0.25">
      <c r="X96" s="2"/>
      <c r="Y96"/>
      <c r="Z96"/>
    </row>
    <row r="97" spans="24:26" x14ac:dyDescent="0.25">
      <c r="X97" s="2"/>
      <c r="Y97"/>
      <c r="Z97"/>
    </row>
    <row r="98" spans="24:26" x14ac:dyDescent="0.25">
      <c r="X98" s="2"/>
      <c r="Y98"/>
      <c r="Z98"/>
    </row>
    <row r="99" spans="24:26" x14ac:dyDescent="0.25">
      <c r="X99" s="2"/>
      <c r="Y99"/>
      <c r="Z99"/>
    </row>
    <row r="100" spans="24:26" x14ac:dyDescent="0.25">
      <c r="X100" s="2"/>
      <c r="Y100"/>
      <c r="Z100"/>
    </row>
    <row r="101" spans="24:26" x14ac:dyDescent="0.25">
      <c r="X101" s="2"/>
      <c r="Y101"/>
      <c r="Z101"/>
    </row>
    <row r="102" spans="24:26" x14ac:dyDescent="0.25">
      <c r="X102" s="2"/>
      <c r="Y102"/>
      <c r="Z102"/>
    </row>
    <row r="103" spans="24:26" x14ac:dyDescent="0.25">
      <c r="X103" s="2"/>
      <c r="Y103"/>
      <c r="Z103"/>
    </row>
    <row r="104" spans="24:26" x14ac:dyDescent="0.25">
      <c r="X104" s="2"/>
      <c r="Y104"/>
      <c r="Z104"/>
    </row>
    <row r="105" spans="24:26" x14ac:dyDescent="0.25">
      <c r="X105" s="2"/>
      <c r="Y105"/>
      <c r="Z105"/>
    </row>
    <row r="106" spans="24:26" x14ac:dyDescent="0.25">
      <c r="X106" s="2"/>
      <c r="Y106"/>
      <c r="Z106"/>
    </row>
    <row r="107" spans="24:26" x14ac:dyDescent="0.25">
      <c r="X107" s="2"/>
      <c r="Y107"/>
      <c r="Z107"/>
    </row>
    <row r="108" spans="24:26" x14ac:dyDescent="0.25">
      <c r="X108" s="2"/>
      <c r="Y108"/>
      <c r="Z108"/>
    </row>
    <row r="109" spans="24:26" x14ac:dyDescent="0.25">
      <c r="X109" s="2"/>
      <c r="Y109"/>
      <c r="Z109"/>
    </row>
    <row r="110" spans="24:26" x14ac:dyDescent="0.25">
      <c r="X110" s="2"/>
      <c r="Y110"/>
      <c r="Z110"/>
    </row>
    <row r="111" spans="24:26" x14ac:dyDescent="0.25">
      <c r="X111" s="2"/>
      <c r="Y111"/>
      <c r="Z111"/>
    </row>
    <row r="112" spans="24:26" x14ac:dyDescent="0.25">
      <c r="X112" s="2"/>
      <c r="Y112"/>
      <c r="Z112"/>
    </row>
    <row r="113" spans="24:26" x14ac:dyDescent="0.25">
      <c r="X113" s="2"/>
      <c r="Y113"/>
      <c r="Z113"/>
    </row>
    <row r="114" spans="24:26" x14ac:dyDescent="0.25">
      <c r="X114" s="2"/>
      <c r="Y114"/>
      <c r="Z114"/>
    </row>
    <row r="115" spans="24:26" x14ac:dyDescent="0.25">
      <c r="X115" s="2"/>
      <c r="Y115"/>
      <c r="Z115"/>
    </row>
    <row r="116" spans="24:26" x14ac:dyDescent="0.25">
      <c r="X116" s="2"/>
      <c r="Y116"/>
      <c r="Z116"/>
    </row>
    <row r="117" spans="24:26" x14ac:dyDescent="0.25">
      <c r="X117" s="2"/>
      <c r="Y117"/>
      <c r="Z117"/>
    </row>
    <row r="118" spans="24:26" x14ac:dyDescent="0.25">
      <c r="X118" s="2"/>
      <c r="Y118"/>
      <c r="Z118"/>
    </row>
    <row r="119" spans="24:26" x14ac:dyDescent="0.25">
      <c r="X119" s="2"/>
      <c r="Y119"/>
      <c r="Z119"/>
    </row>
    <row r="120" spans="24:26" x14ac:dyDescent="0.25">
      <c r="X120" s="2"/>
      <c r="Y120"/>
      <c r="Z120"/>
    </row>
    <row r="121" spans="24:26" x14ac:dyDescent="0.25">
      <c r="X121" s="2"/>
      <c r="Y121"/>
      <c r="Z121"/>
    </row>
    <row r="122" spans="24:26" x14ac:dyDescent="0.25">
      <c r="X122" s="2"/>
      <c r="Y122"/>
      <c r="Z122"/>
    </row>
    <row r="123" spans="24:26" x14ac:dyDescent="0.25">
      <c r="X123" s="2"/>
      <c r="Y123"/>
      <c r="Z123"/>
    </row>
  </sheetData>
  <mergeCells count="8">
    <mergeCell ref="A1:U1"/>
    <mergeCell ref="A2:U2"/>
    <mergeCell ref="B3:D3"/>
    <mergeCell ref="F3:L3"/>
    <mergeCell ref="B4:C4"/>
    <mergeCell ref="O3:S3"/>
    <mergeCell ref="T3:W3"/>
    <mergeCell ref="F4:N4"/>
  </mergeCells>
  <pageMargins left="0.7" right="0.45" top="0.5" bottom="0.5" header="0.3" footer="0.3"/>
  <pageSetup paperSize="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Free Adj</vt:lpstr>
      <vt:lpstr>Const Adj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Morberg, Mark</cp:lastModifiedBy>
  <cp:lastPrinted>2015-01-28T23:37:36Z</cp:lastPrinted>
  <dcterms:created xsi:type="dcterms:W3CDTF">2014-07-10T16:04:01Z</dcterms:created>
  <dcterms:modified xsi:type="dcterms:W3CDTF">2015-12-28T23:26:22Z</dcterms:modified>
</cp:coreProperties>
</file>